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Y:\ZAKÁZKY CPA PROJEKT\Zakázky_rok 2023\084-KOMUNIKACE_POLEPY\PROJEKT\_ROZPOČET\"/>
    </mc:Choice>
  </mc:AlternateContent>
  <xr:revisionPtr revIDLastSave="0" documentId="13_ncr:1_{0607A30D-A7F7-4558-936C-7364A805317F}" xr6:coauthVersionLast="47" xr6:coauthVersionMax="47" xr10:uidLastSave="{00000000-0000-0000-0000-000000000000}"/>
  <bookViews>
    <workbookView xWindow="7095" yWindow="195" windowWidth="28395" windowHeight="14805" xr2:uid="{00000000-000D-0000-FFFF-FFFF00000000}"/>
  </bookViews>
  <sheets>
    <sheet name="Rekapitulace stavby" sheetId="1" r:id="rId1"/>
    <sheet name="001 - SO 101 - komunikace" sheetId="2" r:id="rId2"/>
    <sheet name="002 - SO 300 - dešťová ka..." sheetId="3" r:id="rId3"/>
    <sheet name="003 - SO 401 - veřejné os..." sheetId="4" r:id="rId4"/>
    <sheet name="999 - vedlejší a ostatní ..." sheetId="5" r:id="rId5"/>
  </sheets>
  <definedNames>
    <definedName name="_xlnm._FilterDatabase" localSheetId="1" hidden="1">'001 - SO 101 - komunikace'!$C$123:$K$472</definedName>
    <definedName name="_xlnm._FilterDatabase" localSheetId="2" hidden="1">'002 - SO 300 - dešťová ka...'!$C$123:$K$543</definedName>
    <definedName name="_xlnm._FilterDatabase" localSheetId="3" hidden="1">'003 - SO 401 - veřejné os...'!$C$125:$K$237</definedName>
    <definedName name="_xlnm._FilterDatabase" localSheetId="4" hidden="1">'999 - vedlejší a ostatní ...'!$C$121:$K$183</definedName>
    <definedName name="_xlnm.Print_Titles" localSheetId="1">'001 - SO 101 - komunikace'!$123:$123</definedName>
    <definedName name="_xlnm.Print_Titles" localSheetId="2">'002 - SO 300 - dešťová ka...'!$123:$123</definedName>
    <definedName name="_xlnm.Print_Titles" localSheetId="3">'003 - SO 401 - veřejné os...'!$125:$125</definedName>
    <definedName name="_xlnm.Print_Titles" localSheetId="4">'999 - vedlejší a ostatní ...'!$121:$121</definedName>
    <definedName name="_xlnm.Print_Titles" localSheetId="0">'Rekapitulace stavby'!$92:$92</definedName>
    <definedName name="_xlnm.Print_Area" localSheetId="1">'001 - SO 101 - komunikace'!$C$4:$J$76,'001 - SO 101 - komunikace'!$C$82:$J$105,'001 - SO 101 - komunikace'!$C$111:$K$472</definedName>
    <definedName name="_xlnm.Print_Area" localSheetId="2">'002 - SO 300 - dešťová ka...'!$C$4:$J$76,'002 - SO 300 - dešťová ka...'!$C$82:$J$105,'002 - SO 300 - dešťová ka...'!$C$111:$K$543</definedName>
    <definedName name="_xlnm.Print_Area" localSheetId="3">'003 - SO 401 - veřejné os...'!$C$4:$J$76,'003 - SO 401 - veřejné os...'!$C$82:$J$107,'003 - SO 401 - veřejné os...'!$C$113:$K$237</definedName>
    <definedName name="_xlnm.Print_Area" localSheetId="4">'999 - vedlejší a ostatní ...'!$C$4:$J$76,'999 - vedlejší a ostatní ...'!$C$82:$J$103,'999 - vedlejší a ostatní ...'!$C$109:$K$183</definedName>
    <definedName name="_xlnm.Print_Area" localSheetId="0">'Rekapitulace stavby'!$D$4:$AO$76,'Rekapitulace stavby'!$C$82:$AQ$99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 s="1"/>
  <c r="BI182" i="5"/>
  <c r="BH182" i="5"/>
  <c r="BG182" i="5"/>
  <c r="BF182" i="5"/>
  <c r="T182" i="5"/>
  <c r="R182" i="5"/>
  <c r="P182" i="5"/>
  <c r="BI178" i="5"/>
  <c r="BH178" i="5"/>
  <c r="BG178" i="5"/>
  <c r="BF178" i="5"/>
  <c r="T178" i="5"/>
  <c r="R178" i="5"/>
  <c r="P178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67" i="5"/>
  <c r="BH167" i="5"/>
  <c r="BG167" i="5"/>
  <c r="BF167" i="5"/>
  <c r="T167" i="5"/>
  <c r="R167" i="5"/>
  <c r="P167" i="5"/>
  <c r="BI161" i="5"/>
  <c r="BH161" i="5"/>
  <c r="BG161" i="5"/>
  <c r="BF161" i="5"/>
  <c r="T161" i="5"/>
  <c r="R161" i="5"/>
  <c r="P161" i="5"/>
  <c r="BI155" i="5"/>
  <c r="BH155" i="5"/>
  <c r="BG155" i="5"/>
  <c r="BF155" i="5"/>
  <c r="T155" i="5"/>
  <c r="R155" i="5"/>
  <c r="P155" i="5"/>
  <c r="BI145" i="5"/>
  <c r="BH145" i="5"/>
  <c r="BG145" i="5"/>
  <c r="BF145" i="5"/>
  <c r="T145" i="5"/>
  <c r="R145" i="5"/>
  <c r="P145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4" i="5"/>
  <c r="BH134" i="5"/>
  <c r="BG134" i="5"/>
  <c r="BF134" i="5"/>
  <c r="T134" i="5"/>
  <c r="T133" i="5" s="1"/>
  <c r="R134" i="5"/>
  <c r="R133" i="5"/>
  <c r="P134" i="5"/>
  <c r="P133" i="5" s="1"/>
  <c r="BI131" i="5"/>
  <c r="BH131" i="5"/>
  <c r="BG131" i="5"/>
  <c r="BF131" i="5"/>
  <c r="T131" i="5"/>
  <c r="T130" i="5"/>
  <c r="R131" i="5"/>
  <c r="R130" i="5"/>
  <c r="P131" i="5"/>
  <c r="P130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F116" i="5"/>
  <c r="E114" i="5"/>
  <c r="F89" i="5"/>
  <c r="E87" i="5"/>
  <c r="J24" i="5"/>
  <c r="E24" i="5"/>
  <c r="J119" i="5"/>
  <c r="J23" i="5"/>
  <c r="J21" i="5"/>
  <c r="E21" i="5"/>
  <c r="J91" i="5"/>
  <c r="J20" i="5"/>
  <c r="J18" i="5"/>
  <c r="E18" i="5"/>
  <c r="F119" i="5"/>
  <c r="J17" i="5"/>
  <c r="J15" i="5"/>
  <c r="E15" i="5"/>
  <c r="F118" i="5"/>
  <c r="J14" i="5"/>
  <c r="J12" i="5"/>
  <c r="J116" i="5" s="1"/>
  <c r="E7" i="5"/>
  <c r="E112" i="5" s="1"/>
  <c r="J37" i="4"/>
  <c r="J36" i="4"/>
  <c r="AY97" i="1"/>
  <c r="J35" i="4"/>
  <c r="AX97" i="1" s="1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2" i="4"/>
  <c r="BH232" i="4"/>
  <c r="BG232" i="4"/>
  <c r="BF232" i="4"/>
  <c r="T232" i="4"/>
  <c r="R232" i="4"/>
  <c r="P232" i="4"/>
  <c r="BI228" i="4"/>
  <c r="BH228" i="4"/>
  <c r="BG228" i="4"/>
  <c r="BF228" i="4"/>
  <c r="T228" i="4"/>
  <c r="R228" i="4"/>
  <c r="P228" i="4"/>
  <c r="BI226" i="4"/>
  <c r="BH226" i="4"/>
  <c r="BG226" i="4"/>
  <c r="BF226" i="4"/>
  <c r="T226" i="4"/>
  <c r="R226" i="4"/>
  <c r="P226" i="4"/>
  <c r="BI223" i="4"/>
  <c r="BH223" i="4"/>
  <c r="BG223" i="4"/>
  <c r="BF223" i="4"/>
  <c r="T223" i="4"/>
  <c r="T222" i="4" s="1"/>
  <c r="R223" i="4"/>
  <c r="R222" i="4" s="1"/>
  <c r="P223" i="4"/>
  <c r="P222" i="4" s="1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F120" i="4"/>
  <c r="E118" i="4"/>
  <c r="F89" i="4"/>
  <c r="E87" i="4"/>
  <c r="J24" i="4"/>
  <c r="E24" i="4"/>
  <c r="J123" i="4"/>
  <c r="J23" i="4"/>
  <c r="J21" i="4"/>
  <c r="E21" i="4"/>
  <c r="J91" i="4"/>
  <c r="J20" i="4"/>
  <c r="J18" i="4"/>
  <c r="E18" i="4"/>
  <c r="F123" i="4" s="1"/>
  <c r="J17" i="4"/>
  <c r="J15" i="4"/>
  <c r="E15" i="4"/>
  <c r="F122" i="4" s="1"/>
  <c r="J14" i="4"/>
  <c r="J12" i="4"/>
  <c r="J89" i="4"/>
  <c r="E7" i="4"/>
  <c r="E85" i="4" s="1"/>
  <c r="J37" i="3"/>
  <c r="J36" i="3"/>
  <c r="AY96" i="1"/>
  <c r="J35" i="3"/>
  <c r="AX96" i="1"/>
  <c r="BI541" i="3"/>
  <c r="BH541" i="3"/>
  <c r="BG541" i="3"/>
  <c r="BF541" i="3"/>
  <c r="T541" i="3"/>
  <c r="T540" i="3" s="1"/>
  <c r="R541" i="3"/>
  <c r="R540" i="3"/>
  <c r="P541" i="3"/>
  <c r="P540" i="3"/>
  <c r="BI536" i="3"/>
  <c r="BH536" i="3"/>
  <c r="BG536" i="3"/>
  <c r="BF536" i="3"/>
  <c r="T536" i="3"/>
  <c r="R536" i="3"/>
  <c r="P536" i="3"/>
  <c r="BI532" i="3"/>
  <c r="BH532" i="3"/>
  <c r="BG532" i="3"/>
  <c r="BF532" i="3"/>
  <c r="T532" i="3"/>
  <c r="R532" i="3"/>
  <c r="P532" i="3"/>
  <c r="BI528" i="3"/>
  <c r="BH528" i="3"/>
  <c r="BG528" i="3"/>
  <c r="BF528" i="3"/>
  <c r="T528" i="3"/>
  <c r="R528" i="3"/>
  <c r="P528" i="3"/>
  <c r="BI525" i="3"/>
  <c r="BH525" i="3"/>
  <c r="BG525" i="3"/>
  <c r="BF525" i="3"/>
  <c r="T525" i="3"/>
  <c r="R525" i="3"/>
  <c r="P525" i="3"/>
  <c r="BI521" i="3"/>
  <c r="BH521" i="3"/>
  <c r="BG521" i="3"/>
  <c r="BF521" i="3"/>
  <c r="T521" i="3"/>
  <c r="R521" i="3"/>
  <c r="P521" i="3"/>
  <c r="BI518" i="3"/>
  <c r="BH518" i="3"/>
  <c r="BG518" i="3"/>
  <c r="BF518" i="3"/>
  <c r="T518" i="3"/>
  <c r="R518" i="3"/>
  <c r="P518" i="3"/>
  <c r="BI515" i="3"/>
  <c r="BH515" i="3"/>
  <c r="BG515" i="3"/>
  <c r="BF515" i="3"/>
  <c r="T515" i="3"/>
  <c r="R515" i="3"/>
  <c r="P515" i="3"/>
  <c r="BI510" i="3"/>
  <c r="BH510" i="3"/>
  <c r="BG510" i="3"/>
  <c r="BF510" i="3"/>
  <c r="T510" i="3"/>
  <c r="R510" i="3"/>
  <c r="P510" i="3"/>
  <c r="BI504" i="3"/>
  <c r="BH504" i="3"/>
  <c r="BG504" i="3"/>
  <c r="BF504" i="3"/>
  <c r="T504" i="3"/>
  <c r="R504" i="3"/>
  <c r="P504" i="3"/>
  <c r="BI502" i="3"/>
  <c r="BH502" i="3"/>
  <c r="BG502" i="3"/>
  <c r="BF502" i="3"/>
  <c r="T502" i="3"/>
  <c r="R502" i="3"/>
  <c r="P502" i="3"/>
  <c r="BI499" i="3"/>
  <c r="BH499" i="3"/>
  <c r="BG499" i="3"/>
  <c r="BF499" i="3"/>
  <c r="T499" i="3"/>
  <c r="R499" i="3"/>
  <c r="P499" i="3"/>
  <c r="BI497" i="3"/>
  <c r="BH497" i="3"/>
  <c r="BG497" i="3"/>
  <c r="BF497" i="3"/>
  <c r="T497" i="3"/>
  <c r="R497" i="3"/>
  <c r="P497" i="3"/>
  <c r="BI489" i="3"/>
  <c r="BH489" i="3"/>
  <c r="BG489" i="3"/>
  <c r="BF489" i="3"/>
  <c r="T489" i="3"/>
  <c r="R489" i="3"/>
  <c r="P489" i="3"/>
  <c r="BI486" i="3"/>
  <c r="BH486" i="3"/>
  <c r="BG486" i="3"/>
  <c r="BF486" i="3"/>
  <c r="T486" i="3"/>
  <c r="R486" i="3"/>
  <c r="P486" i="3"/>
  <c r="BI481" i="3"/>
  <c r="BH481" i="3"/>
  <c r="BG481" i="3"/>
  <c r="BF481" i="3"/>
  <c r="T481" i="3"/>
  <c r="R481" i="3"/>
  <c r="P481" i="3"/>
  <c r="BI477" i="3"/>
  <c r="BH477" i="3"/>
  <c r="BG477" i="3"/>
  <c r="BF477" i="3"/>
  <c r="T477" i="3"/>
  <c r="R477" i="3"/>
  <c r="P477" i="3"/>
  <c r="BI468" i="3"/>
  <c r="BH468" i="3"/>
  <c r="BG468" i="3"/>
  <c r="BF468" i="3"/>
  <c r="T468" i="3"/>
  <c r="R468" i="3"/>
  <c r="P468" i="3"/>
  <c r="BI466" i="3"/>
  <c r="BH466" i="3"/>
  <c r="BG466" i="3"/>
  <c r="BF466" i="3"/>
  <c r="T466" i="3"/>
  <c r="R466" i="3"/>
  <c r="P466" i="3"/>
  <c r="BI464" i="3"/>
  <c r="BH464" i="3"/>
  <c r="BG464" i="3"/>
  <c r="BF464" i="3"/>
  <c r="T464" i="3"/>
  <c r="R464" i="3"/>
  <c r="P464" i="3"/>
  <c r="BI461" i="3"/>
  <c r="BH461" i="3"/>
  <c r="BG461" i="3"/>
  <c r="BF461" i="3"/>
  <c r="T461" i="3"/>
  <c r="R461" i="3"/>
  <c r="P461" i="3"/>
  <c r="BI459" i="3"/>
  <c r="BH459" i="3"/>
  <c r="BG459" i="3"/>
  <c r="BF459" i="3"/>
  <c r="T459" i="3"/>
  <c r="R459" i="3"/>
  <c r="P459" i="3"/>
  <c r="BI456" i="3"/>
  <c r="BH456" i="3"/>
  <c r="BG456" i="3"/>
  <c r="BF456" i="3"/>
  <c r="T456" i="3"/>
  <c r="R456" i="3"/>
  <c r="P456" i="3"/>
  <c r="BI454" i="3"/>
  <c r="BH454" i="3"/>
  <c r="BG454" i="3"/>
  <c r="BF454" i="3"/>
  <c r="T454" i="3"/>
  <c r="R454" i="3"/>
  <c r="P454" i="3"/>
  <c r="BI448" i="3"/>
  <c r="BH448" i="3"/>
  <c r="BG448" i="3"/>
  <c r="BF448" i="3"/>
  <c r="T448" i="3"/>
  <c r="R448" i="3"/>
  <c r="P448" i="3"/>
  <c r="BI442" i="3"/>
  <c r="BH442" i="3"/>
  <c r="BG442" i="3"/>
  <c r="BF442" i="3"/>
  <c r="T442" i="3"/>
  <c r="R442" i="3"/>
  <c r="P442" i="3"/>
  <c r="BI440" i="3"/>
  <c r="BH440" i="3"/>
  <c r="BG440" i="3"/>
  <c r="BF440" i="3"/>
  <c r="T440" i="3"/>
  <c r="R440" i="3"/>
  <c r="P440" i="3"/>
  <c r="BI434" i="3"/>
  <c r="BH434" i="3"/>
  <c r="BG434" i="3"/>
  <c r="BF434" i="3"/>
  <c r="T434" i="3"/>
  <c r="R434" i="3"/>
  <c r="P434" i="3"/>
  <c r="BI432" i="3"/>
  <c r="BH432" i="3"/>
  <c r="BG432" i="3"/>
  <c r="BF432" i="3"/>
  <c r="T432" i="3"/>
  <c r="R432" i="3"/>
  <c r="P432" i="3"/>
  <c r="BI426" i="3"/>
  <c r="BH426" i="3"/>
  <c r="BG426" i="3"/>
  <c r="BF426" i="3"/>
  <c r="T426" i="3"/>
  <c r="R426" i="3"/>
  <c r="P426" i="3"/>
  <c r="BI424" i="3"/>
  <c r="BH424" i="3"/>
  <c r="BG424" i="3"/>
  <c r="BF424" i="3"/>
  <c r="T424" i="3"/>
  <c r="R424" i="3"/>
  <c r="P424" i="3"/>
  <c r="BI418" i="3"/>
  <c r="BH418" i="3"/>
  <c r="BG418" i="3"/>
  <c r="BF418" i="3"/>
  <c r="T418" i="3"/>
  <c r="R418" i="3"/>
  <c r="P418" i="3"/>
  <c r="BI416" i="3"/>
  <c r="BH416" i="3"/>
  <c r="BG416" i="3"/>
  <c r="BF416" i="3"/>
  <c r="T416" i="3"/>
  <c r="R416" i="3"/>
  <c r="P416" i="3"/>
  <c r="BI410" i="3"/>
  <c r="BH410" i="3"/>
  <c r="BG410" i="3"/>
  <c r="BF410" i="3"/>
  <c r="T410" i="3"/>
  <c r="R410" i="3"/>
  <c r="P410" i="3"/>
  <c r="BI408" i="3"/>
  <c r="BH408" i="3"/>
  <c r="BG408" i="3"/>
  <c r="BF408" i="3"/>
  <c r="T408" i="3"/>
  <c r="R408" i="3"/>
  <c r="P408" i="3"/>
  <c r="BI402" i="3"/>
  <c r="BH402" i="3"/>
  <c r="BG402" i="3"/>
  <c r="BF402" i="3"/>
  <c r="T402" i="3"/>
  <c r="R402" i="3"/>
  <c r="P402" i="3"/>
  <c r="BI397" i="3"/>
  <c r="BH397" i="3"/>
  <c r="BG397" i="3"/>
  <c r="BF397" i="3"/>
  <c r="T397" i="3"/>
  <c r="R397" i="3"/>
  <c r="P397" i="3"/>
  <c r="BI392" i="3"/>
  <c r="BH392" i="3"/>
  <c r="BG392" i="3"/>
  <c r="BF392" i="3"/>
  <c r="T392" i="3"/>
  <c r="R392" i="3"/>
  <c r="P392" i="3"/>
  <c r="BI389" i="3"/>
  <c r="BH389" i="3"/>
  <c r="BG389" i="3"/>
  <c r="BF389" i="3"/>
  <c r="T389" i="3"/>
  <c r="R389" i="3"/>
  <c r="P389" i="3"/>
  <c r="BI383" i="3"/>
  <c r="BH383" i="3"/>
  <c r="BG383" i="3"/>
  <c r="BF383" i="3"/>
  <c r="T383" i="3"/>
  <c r="R383" i="3"/>
  <c r="P383" i="3"/>
  <c r="BI381" i="3"/>
  <c r="BH381" i="3"/>
  <c r="BG381" i="3"/>
  <c r="BF381" i="3"/>
  <c r="T381" i="3"/>
  <c r="R381" i="3"/>
  <c r="P381" i="3"/>
  <c r="BI375" i="3"/>
  <c r="BH375" i="3"/>
  <c r="BG375" i="3"/>
  <c r="BF375" i="3"/>
  <c r="T375" i="3"/>
  <c r="R375" i="3"/>
  <c r="P375" i="3"/>
  <c r="BI373" i="3"/>
  <c r="BH373" i="3"/>
  <c r="BG373" i="3"/>
  <c r="BF373" i="3"/>
  <c r="T373" i="3"/>
  <c r="R373" i="3"/>
  <c r="P373" i="3"/>
  <c r="BI371" i="3"/>
  <c r="BH371" i="3"/>
  <c r="BG371" i="3"/>
  <c r="BF371" i="3"/>
  <c r="T371" i="3"/>
  <c r="R371" i="3"/>
  <c r="P371" i="3"/>
  <c r="BI369" i="3"/>
  <c r="BH369" i="3"/>
  <c r="BG369" i="3"/>
  <c r="BF369" i="3"/>
  <c r="T369" i="3"/>
  <c r="R369" i="3"/>
  <c r="P369" i="3"/>
  <c r="BI359" i="3"/>
  <c r="BH359" i="3"/>
  <c r="BG359" i="3"/>
  <c r="BF359" i="3"/>
  <c r="T359" i="3"/>
  <c r="R359" i="3"/>
  <c r="P359" i="3"/>
  <c r="BI356" i="3"/>
  <c r="BH356" i="3"/>
  <c r="BG356" i="3"/>
  <c r="BF356" i="3"/>
  <c r="T356" i="3"/>
  <c r="R356" i="3"/>
  <c r="P356" i="3"/>
  <c r="BI350" i="3"/>
  <c r="BH350" i="3"/>
  <c r="BG350" i="3"/>
  <c r="BF350" i="3"/>
  <c r="T350" i="3"/>
  <c r="R350" i="3"/>
  <c r="P350" i="3"/>
  <c r="BI347" i="3"/>
  <c r="BH347" i="3"/>
  <c r="BG347" i="3"/>
  <c r="BF347" i="3"/>
  <c r="T347" i="3"/>
  <c r="R347" i="3"/>
  <c r="P347" i="3"/>
  <c r="BI340" i="3"/>
  <c r="BH340" i="3"/>
  <c r="BG340" i="3"/>
  <c r="BF340" i="3"/>
  <c r="T340" i="3"/>
  <c r="R340" i="3"/>
  <c r="P340" i="3"/>
  <c r="BI331" i="3"/>
  <c r="BH331" i="3"/>
  <c r="BG331" i="3"/>
  <c r="BF331" i="3"/>
  <c r="T331" i="3"/>
  <c r="R331" i="3"/>
  <c r="P331" i="3"/>
  <c r="BI329" i="3"/>
  <c r="BH329" i="3"/>
  <c r="BG329" i="3"/>
  <c r="BF329" i="3"/>
  <c r="T329" i="3"/>
  <c r="R329" i="3"/>
  <c r="P329" i="3"/>
  <c r="BI327" i="3"/>
  <c r="BH327" i="3"/>
  <c r="BG327" i="3"/>
  <c r="BF327" i="3"/>
  <c r="T327" i="3"/>
  <c r="R327" i="3"/>
  <c r="P327" i="3"/>
  <c r="BI320" i="3"/>
  <c r="BH320" i="3"/>
  <c r="BG320" i="3"/>
  <c r="BF320" i="3"/>
  <c r="T320" i="3"/>
  <c r="R320" i="3"/>
  <c r="P320" i="3"/>
  <c r="BI318" i="3"/>
  <c r="BH318" i="3"/>
  <c r="BG318" i="3"/>
  <c r="BF318" i="3"/>
  <c r="T318" i="3"/>
  <c r="R318" i="3"/>
  <c r="P318" i="3"/>
  <c r="BI312" i="3"/>
  <c r="BH312" i="3"/>
  <c r="BG312" i="3"/>
  <c r="BF312" i="3"/>
  <c r="T312" i="3"/>
  <c r="R312" i="3"/>
  <c r="P312" i="3"/>
  <c r="BI310" i="3"/>
  <c r="BH310" i="3"/>
  <c r="BG310" i="3"/>
  <c r="BF310" i="3"/>
  <c r="T310" i="3"/>
  <c r="R310" i="3"/>
  <c r="P310" i="3"/>
  <c r="BI308" i="3"/>
  <c r="BH308" i="3"/>
  <c r="BG308" i="3"/>
  <c r="BF308" i="3"/>
  <c r="T308" i="3"/>
  <c r="R308" i="3"/>
  <c r="P308" i="3"/>
  <c r="BI301" i="3"/>
  <c r="BH301" i="3"/>
  <c r="BG301" i="3"/>
  <c r="BF301" i="3"/>
  <c r="T301" i="3"/>
  <c r="R301" i="3"/>
  <c r="P301" i="3"/>
  <c r="BI291" i="3"/>
  <c r="BH291" i="3"/>
  <c r="BG291" i="3"/>
  <c r="BF291" i="3"/>
  <c r="T291" i="3"/>
  <c r="R291" i="3"/>
  <c r="P291" i="3"/>
  <c r="BI283" i="3"/>
  <c r="BH283" i="3"/>
  <c r="BG283" i="3"/>
  <c r="BF283" i="3"/>
  <c r="T283" i="3"/>
  <c r="R283" i="3"/>
  <c r="P283" i="3"/>
  <c r="BI277" i="3"/>
  <c r="BH277" i="3"/>
  <c r="BG277" i="3"/>
  <c r="BF277" i="3"/>
  <c r="T277" i="3"/>
  <c r="T276" i="3"/>
  <c r="R277" i="3"/>
  <c r="R276" i="3" s="1"/>
  <c r="P277" i="3"/>
  <c r="P276" i="3"/>
  <c r="BI264" i="3"/>
  <c r="BH264" i="3"/>
  <c r="BG264" i="3"/>
  <c r="BF264" i="3"/>
  <c r="T264" i="3"/>
  <c r="T263" i="3"/>
  <c r="R264" i="3"/>
  <c r="R263" i="3"/>
  <c r="P264" i="3"/>
  <c r="P263" i="3" s="1"/>
  <c r="BI260" i="3"/>
  <c r="BH260" i="3"/>
  <c r="BG260" i="3"/>
  <c r="BF260" i="3"/>
  <c r="T260" i="3"/>
  <c r="R260" i="3"/>
  <c r="P260" i="3"/>
  <c r="BI253" i="3"/>
  <c r="BH253" i="3"/>
  <c r="BG253" i="3"/>
  <c r="BF253" i="3"/>
  <c r="T253" i="3"/>
  <c r="R253" i="3"/>
  <c r="P253" i="3"/>
  <c r="BI239" i="3"/>
  <c r="BH239" i="3"/>
  <c r="BG239" i="3"/>
  <c r="BF239" i="3"/>
  <c r="T239" i="3"/>
  <c r="R239" i="3"/>
  <c r="P239" i="3"/>
  <c r="BI231" i="3"/>
  <c r="BH231" i="3"/>
  <c r="BG231" i="3"/>
  <c r="BF231" i="3"/>
  <c r="T231" i="3"/>
  <c r="R231" i="3"/>
  <c r="P231" i="3"/>
  <c r="BI227" i="3"/>
  <c r="BH227" i="3"/>
  <c r="BG227" i="3"/>
  <c r="BF227" i="3"/>
  <c r="T227" i="3"/>
  <c r="R227" i="3"/>
  <c r="P227" i="3"/>
  <c r="BI223" i="3"/>
  <c r="BH223" i="3"/>
  <c r="BG223" i="3"/>
  <c r="BF223" i="3"/>
  <c r="T223" i="3"/>
  <c r="R223" i="3"/>
  <c r="P223" i="3"/>
  <c r="BI217" i="3"/>
  <c r="BH217" i="3"/>
  <c r="BG217" i="3"/>
  <c r="BF217" i="3"/>
  <c r="T217" i="3"/>
  <c r="R217" i="3"/>
  <c r="P217" i="3"/>
  <c r="BI213" i="3"/>
  <c r="BH213" i="3"/>
  <c r="BG213" i="3"/>
  <c r="BF213" i="3"/>
  <c r="T213" i="3"/>
  <c r="R213" i="3"/>
  <c r="P213" i="3"/>
  <c r="BI205" i="3"/>
  <c r="BH205" i="3"/>
  <c r="BG205" i="3"/>
  <c r="BF205" i="3"/>
  <c r="T205" i="3"/>
  <c r="R205" i="3"/>
  <c r="P205" i="3"/>
  <c r="BI197" i="3"/>
  <c r="BH197" i="3"/>
  <c r="BG197" i="3"/>
  <c r="BF197" i="3"/>
  <c r="T197" i="3"/>
  <c r="R197" i="3"/>
  <c r="P197" i="3"/>
  <c r="BI194" i="3"/>
  <c r="BH194" i="3"/>
  <c r="BG194" i="3"/>
  <c r="BF194" i="3"/>
  <c r="T194" i="3"/>
  <c r="R194" i="3"/>
  <c r="P194" i="3"/>
  <c r="BI181" i="3"/>
  <c r="BH181" i="3"/>
  <c r="BG181" i="3"/>
  <c r="BF181" i="3"/>
  <c r="T181" i="3"/>
  <c r="R181" i="3"/>
  <c r="P181" i="3"/>
  <c r="BI166" i="3"/>
  <c r="BH166" i="3"/>
  <c r="BG166" i="3"/>
  <c r="BF166" i="3"/>
  <c r="T166" i="3"/>
  <c r="R166" i="3"/>
  <c r="P166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F118" i="3"/>
  <c r="E116" i="3"/>
  <c r="F89" i="3"/>
  <c r="E87" i="3"/>
  <c r="J24" i="3"/>
  <c r="E24" i="3"/>
  <c r="J121" i="3"/>
  <c r="J23" i="3"/>
  <c r="J21" i="3"/>
  <c r="E21" i="3"/>
  <c r="J120" i="3"/>
  <c r="J20" i="3"/>
  <c r="J18" i="3"/>
  <c r="E18" i="3"/>
  <c r="F121" i="3" s="1"/>
  <c r="J17" i="3"/>
  <c r="J15" i="3"/>
  <c r="E15" i="3"/>
  <c r="F120" i="3" s="1"/>
  <c r="J14" i="3"/>
  <c r="J12" i="3"/>
  <c r="J118" i="3" s="1"/>
  <c r="E7" i="3"/>
  <c r="E114" i="3"/>
  <c r="J37" i="2"/>
  <c r="J36" i="2"/>
  <c r="AY95" i="1"/>
  <c r="J35" i="2"/>
  <c r="AX95" i="1"/>
  <c r="BI470" i="2"/>
  <c r="BH470" i="2"/>
  <c r="BG470" i="2"/>
  <c r="BF470" i="2"/>
  <c r="T470" i="2"/>
  <c r="T469" i="2" s="1"/>
  <c r="R470" i="2"/>
  <c r="R469" i="2" s="1"/>
  <c r="P470" i="2"/>
  <c r="P469" i="2"/>
  <c r="BI465" i="2"/>
  <c r="BH465" i="2"/>
  <c r="BG465" i="2"/>
  <c r="BF465" i="2"/>
  <c r="T465" i="2"/>
  <c r="R465" i="2"/>
  <c r="P465" i="2"/>
  <c r="BI461" i="2"/>
  <c r="BH461" i="2"/>
  <c r="BG461" i="2"/>
  <c r="BF461" i="2"/>
  <c r="T461" i="2"/>
  <c r="R461" i="2"/>
  <c r="P461" i="2"/>
  <c r="BI457" i="2"/>
  <c r="BH457" i="2"/>
  <c r="BG457" i="2"/>
  <c r="BF457" i="2"/>
  <c r="T457" i="2"/>
  <c r="R457" i="2"/>
  <c r="P457" i="2"/>
  <c r="BI453" i="2"/>
  <c r="BH453" i="2"/>
  <c r="BG453" i="2"/>
  <c r="BF453" i="2"/>
  <c r="T453" i="2"/>
  <c r="R453" i="2"/>
  <c r="P453" i="2"/>
  <c r="BI450" i="2"/>
  <c r="BH450" i="2"/>
  <c r="BG450" i="2"/>
  <c r="BF450" i="2"/>
  <c r="T450" i="2"/>
  <c r="R450" i="2"/>
  <c r="P450" i="2"/>
  <c r="BI446" i="2"/>
  <c r="BH446" i="2"/>
  <c r="BG446" i="2"/>
  <c r="BF446" i="2"/>
  <c r="T446" i="2"/>
  <c r="R446" i="2"/>
  <c r="P446" i="2"/>
  <c r="BI443" i="2"/>
  <c r="BH443" i="2"/>
  <c r="BG443" i="2"/>
  <c r="BF443" i="2"/>
  <c r="T443" i="2"/>
  <c r="R443" i="2"/>
  <c r="P443" i="2"/>
  <c r="BI439" i="2"/>
  <c r="BH439" i="2"/>
  <c r="BG439" i="2"/>
  <c r="BF439" i="2"/>
  <c r="T439" i="2"/>
  <c r="R439" i="2"/>
  <c r="P439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28" i="2"/>
  <c r="BH428" i="2"/>
  <c r="BG428" i="2"/>
  <c r="BF428" i="2"/>
  <c r="T428" i="2"/>
  <c r="R428" i="2"/>
  <c r="P428" i="2"/>
  <c r="BI420" i="2"/>
  <c r="BH420" i="2"/>
  <c r="BG420" i="2"/>
  <c r="BF420" i="2"/>
  <c r="T420" i="2"/>
  <c r="R420" i="2"/>
  <c r="P420" i="2"/>
  <c r="BI413" i="2"/>
  <c r="BH413" i="2"/>
  <c r="BG413" i="2"/>
  <c r="BF413" i="2"/>
  <c r="T413" i="2"/>
  <c r="R413" i="2"/>
  <c r="P413" i="2"/>
  <c r="BI410" i="2"/>
  <c r="BH410" i="2"/>
  <c r="BG410" i="2"/>
  <c r="BF410" i="2"/>
  <c r="T410" i="2"/>
  <c r="R410" i="2"/>
  <c r="P410" i="2"/>
  <c r="BI404" i="2"/>
  <c r="BH404" i="2"/>
  <c r="BG404" i="2"/>
  <c r="BF404" i="2"/>
  <c r="T404" i="2"/>
  <c r="R404" i="2"/>
  <c r="P404" i="2"/>
  <c r="BI401" i="2"/>
  <c r="BH401" i="2"/>
  <c r="BG401" i="2"/>
  <c r="BF401" i="2"/>
  <c r="T401" i="2"/>
  <c r="R401" i="2"/>
  <c r="P401" i="2"/>
  <c r="BI398" i="2"/>
  <c r="BH398" i="2"/>
  <c r="BG398" i="2"/>
  <c r="BF398" i="2"/>
  <c r="T398" i="2"/>
  <c r="R398" i="2"/>
  <c r="P398" i="2"/>
  <c r="BI390" i="2"/>
  <c r="BH390" i="2"/>
  <c r="BG390" i="2"/>
  <c r="BF390" i="2"/>
  <c r="T390" i="2"/>
  <c r="R390" i="2"/>
  <c r="P390" i="2"/>
  <c r="BI387" i="2"/>
  <c r="BH387" i="2"/>
  <c r="BG387" i="2"/>
  <c r="BF387" i="2"/>
  <c r="T387" i="2"/>
  <c r="R387" i="2"/>
  <c r="P387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5" i="2"/>
  <c r="BH365" i="2"/>
  <c r="BG365" i="2"/>
  <c r="BF365" i="2"/>
  <c r="T365" i="2"/>
  <c r="R365" i="2"/>
  <c r="P365" i="2"/>
  <c r="BI361" i="2"/>
  <c r="BH361" i="2"/>
  <c r="BG361" i="2"/>
  <c r="BF361" i="2"/>
  <c r="T361" i="2"/>
  <c r="R361" i="2"/>
  <c r="P361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2" i="2"/>
  <c r="BH332" i="2"/>
  <c r="BG332" i="2"/>
  <c r="BF332" i="2"/>
  <c r="T332" i="2"/>
  <c r="R332" i="2"/>
  <c r="P332" i="2"/>
  <c r="BI326" i="2"/>
  <c r="BH326" i="2"/>
  <c r="BG326" i="2"/>
  <c r="BF326" i="2"/>
  <c r="T326" i="2"/>
  <c r="R326" i="2"/>
  <c r="P326" i="2"/>
  <c r="BI320" i="2"/>
  <c r="BH320" i="2"/>
  <c r="BG320" i="2"/>
  <c r="BF320" i="2"/>
  <c r="T320" i="2"/>
  <c r="R320" i="2"/>
  <c r="P320" i="2"/>
  <c r="BI314" i="2"/>
  <c r="BH314" i="2"/>
  <c r="BG314" i="2"/>
  <c r="BF314" i="2"/>
  <c r="T314" i="2"/>
  <c r="R314" i="2"/>
  <c r="P314" i="2"/>
  <c r="BI309" i="2"/>
  <c r="BH309" i="2"/>
  <c r="BG309" i="2"/>
  <c r="BF309" i="2"/>
  <c r="T309" i="2"/>
  <c r="R309" i="2"/>
  <c r="P309" i="2"/>
  <c r="BI301" i="2"/>
  <c r="BH301" i="2"/>
  <c r="BG301" i="2"/>
  <c r="BF301" i="2"/>
  <c r="T301" i="2"/>
  <c r="R301" i="2"/>
  <c r="P301" i="2"/>
  <c r="BI295" i="2"/>
  <c r="BH295" i="2"/>
  <c r="BG295" i="2"/>
  <c r="BF295" i="2"/>
  <c r="T295" i="2"/>
  <c r="R295" i="2"/>
  <c r="P295" i="2"/>
  <c r="BI289" i="2"/>
  <c r="BH289" i="2"/>
  <c r="BG289" i="2"/>
  <c r="BF289" i="2"/>
  <c r="T289" i="2"/>
  <c r="R289" i="2"/>
  <c r="P289" i="2"/>
  <c r="BI284" i="2"/>
  <c r="BH284" i="2"/>
  <c r="BG284" i="2"/>
  <c r="BF284" i="2"/>
  <c r="T284" i="2"/>
  <c r="R284" i="2"/>
  <c r="P284" i="2"/>
  <c r="BI276" i="2"/>
  <c r="BH276" i="2"/>
  <c r="BG276" i="2"/>
  <c r="BF276" i="2"/>
  <c r="T276" i="2"/>
  <c r="R276" i="2"/>
  <c r="P276" i="2"/>
  <c r="BI270" i="2"/>
  <c r="BH270" i="2"/>
  <c r="BG270" i="2"/>
  <c r="BF270" i="2"/>
  <c r="T270" i="2"/>
  <c r="R270" i="2"/>
  <c r="P270" i="2"/>
  <c r="BI264" i="2"/>
  <c r="BH264" i="2"/>
  <c r="BG264" i="2"/>
  <c r="BF264" i="2"/>
  <c r="T264" i="2"/>
  <c r="R264" i="2"/>
  <c r="P264" i="2"/>
  <c r="BI258" i="2"/>
  <c r="BH258" i="2"/>
  <c r="BG258" i="2"/>
  <c r="BF258" i="2"/>
  <c r="T258" i="2"/>
  <c r="R258" i="2"/>
  <c r="P258" i="2"/>
  <c r="BI251" i="2"/>
  <c r="BH251" i="2"/>
  <c r="BG251" i="2"/>
  <c r="BF251" i="2"/>
  <c r="T251" i="2"/>
  <c r="T250" i="2" s="1"/>
  <c r="R251" i="2"/>
  <c r="R250" i="2" s="1"/>
  <c r="P251" i="2"/>
  <c r="P250" i="2" s="1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3" i="2"/>
  <c r="BH233" i="2"/>
  <c r="BG233" i="2"/>
  <c r="BF233" i="2"/>
  <c r="T233" i="2"/>
  <c r="R233" i="2"/>
  <c r="P233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3" i="2"/>
  <c r="BH163" i="2"/>
  <c r="BG163" i="2"/>
  <c r="BF163" i="2"/>
  <c r="T163" i="2"/>
  <c r="R163" i="2"/>
  <c r="P163" i="2"/>
  <c r="BI157" i="2"/>
  <c r="BH157" i="2"/>
  <c r="BG157" i="2"/>
  <c r="BF157" i="2"/>
  <c r="T157" i="2"/>
  <c r="R157" i="2"/>
  <c r="P157" i="2"/>
  <c r="BI151" i="2"/>
  <c r="BH151" i="2"/>
  <c r="BG151" i="2"/>
  <c r="BF151" i="2"/>
  <c r="T151" i="2"/>
  <c r="R151" i="2"/>
  <c r="P151" i="2"/>
  <c r="BI139" i="2"/>
  <c r="BH139" i="2"/>
  <c r="BG139" i="2"/>
  <c r="BF139" i="2"/>
  <c r="T139" i="2"/>
  <c r="R139" i="2"/>
  <c r="P139" i="2"/>
  <c r="BI133" i="2"/>
  <c r="BH133" i="2"/>
  <c r="BG133" i="2"/>
  <c r="BF133" i="2"/>
  <c r="T133" i="2"/>
  <c r="R133" i="2"/>
  <c r="P133" i="2"/>
  <c r="BI127" i="2"/>
  <c r="BH127" i="2"/>
  <c r="BG127" i="2"/>
  <c r="BF127" i="2"/>
  <c r="T127" i="2"/>
  <c r="R127" i="2"/>
  <c r="P127" i="2"/>
  <c r="F118" i="2"/>
  <c r="E116" i="2"/>
  <c r="F89" i="2"/>
  <c r="E87" i="2"/>
  <c r="J24" i="2"/>
  <c r="E24" i="2"/>
  <c r="J121" i="2"/>
  <c r="J23" i="2"/>
  <c r="J21" i="2"/>
  <c r="E21" i="2"/>
  <c r="J120" i="2" s="1"/>
  <c r="J20" i="2"/>
  <c r="J18" i="2"/>
  <c r="E18" i="2"/>
  <c r="F92" i="2" s="1"/>
  <c r="J17" i="2"/>
  <c r="J15" i="2"/>
  <c r="E15" i="2"/>
  <c r="F120" i="2"/>
  <c r="J14" i="2"/>
  <c r="J12" i="2"/>
  <c r="J89" i="2"/>
  <c r="E7" i="2"/>
  <c r="E85" i="2"/>
  <c r="L90" i="1"/>
  <c r="AM90" i="1"/>
  <c r="AM89" i="1"/>
  <c r="L89" i="1"/>
  <c r="AM87" i="1"/>
  <c r="L87" i="1"/>
  <c r="L85" i="1"/>
  <c r="L84" i="1"/>
  <c r="BK410" i="2"/>
  <c r="J352" i="2"/>
  <c r="BK276" i="2"/>
  <c r="BK151" i="2"/>
  <c r="BK433" i="2"/>
  <c r="J401" i="2"/>
  <c r="J375" i="2"/>
  <c r="J320" i="2"/>
  <c r="J203" i="2"/>
  <c r="J446" i="2"/>
  <c r="J390" i="2"/>
  <c r="J289" i="2"/>
  <c r="J215" i="2"/>
  <c r="BK171" i="2"/>
  <c r="J465" i="2"/>
  <c r="J450" i="2"/>
  <c r="BK404" i="2"/>
  <c r="J377" i="2"/>
  <c r="BK338" i="2"/>
  <c r="BK301" i="2"/>
  <c r="J264" i="2"/>
  <c r="BK187" i="2"/>
  <c r="BK450" i="2"/>
  <c r="BK379" i="2"/>
  <c r="BK341" i="2"/>
  <c r="BK284" i="2"/>
  <c r="BK215" i="2"/>
  <c r="J173" i="2"/>
  <c r="BK457" i="2"/>
  <c r="J398" i="2"/>
  <c r="BK361" i="2"/>
  <c r="J242" i="2"/>
  <c r="BK203" i="2"/>
  <c r="BK163" i="2"/>
  <c r="J536" i="3"/>
  <c r="BK525" i="3"/>
  <c r="BK510" i="3"/>
  <c r="BK497" i="3"/>
  <c r="BK477" i="3"/>
  <c r="J461" i="3"/>
  <c r="BK448" i="3"/>
  <c r="J432" i="3"/>
  <c r="J410" i="3"/>
  <c r="J392" i="3"/>
  <c r="BK373" i="3"/>
  <c r="J356" i="3"/>
  <c r="J331" i="3"/>
  <c r="BK318" i="3"/>
  <c r="BK301" i="3"/>
  <c r="J260" i="3"/>
  <c r="BK231" i="3"/>
  <c r="J205" i="3"/>
  <c r="J166" i="3"/>
  <c r="J157" i="3"/>
  <c r="BK532" i="3"/>
  <c r="BK521" i="3"/>
  <c r="BK499" i="3"/>
  <c r="J481" i="3"/>
  <c r="BK464" i="3"/>
  <c r="BK454" i="3"/>
  <c r="BK434" i="3"/>
  <c r="J416" i="3"/>
  <c r="J408" i="3"/>
  <c r="J389" i="3"/>
  <c r="J373" i="3"/>
  <c r="BK356" i="3"/>
  <c r="J347" i="3"/>
  <c r="J320" i="3"/>
  <c r="BK308" i="3"/>
  <c r="J277" i="3"/>
  <c r="BK260" i="3"/>
  <c r="J231" i="3"/>
  <c r="J197" i="3"/>
  <c r="J149" i="3"/>
  <c r="BK136" i="3"/>
  <c r="BK228" i="4"/>
  <c r="BK203" i="4"/>
  <c r="J193" i="4"/>
  <c r="J170" i="4"/>
  <c r="BK150" i="4"/>
  <c r="BK236" i="4"/>
  <c r="BK189" i="4"/>
  <c r="J166" i="4"/>
  <c r="J131" i="4"/>
  <c r="BK212" i="4"/>
  <c r="J187" i="4"/>
  <c r="BK148" i="4"/>
  <c r="J228" i="4"/>
  <c r="J212" i="4"/>
  <c r="BK191" i="4"/>
  <c r="BK172" i="4"/>
  <c r="J155" i="4"/>
  <c r="J135" i="4"/>
  <c r="BK184" i="4"/>
  <c r="J133" i="4"/>
  <c r="J207" i="4"/>
  <c r="J178" i="4"/>
  <c r="J161" i="4"/>
  <c r="J140" i="4"/>
  <c r="BK175" i="5"/>
  <c r="BK145" i="5"/>
  <c r="J145" i="5"/>
  <c r="BK128" i="5"/>
  <c r="J134" i="5"/>
  <c r="BK124" i="5"/>
  <c r="J138" i="5"/>
  <c r="J124" i="5"/>
  <c r="BK387" i="2"/>
  <c r="J341" i="2"/>
  <c r="BK218" i="2"/>
  <c r="J183" i="2"/>
  <c r="BK439" i="2"/>
  <c r="J379" i="2"/>
  <c r="J365" i="2"/>
  <c r="J326" i="2"/>
  <c r="J258" i="2"/>
  <c r="J171" i="2"/>
  <c r="J443" i="2"/>
  <c r="BK373" i="2"/>
  <c r="BK242" i="2"/>
  <c r="BK194" i="2"/>
  <c r="BK470" i="2"/>
  <c r="BK461" i="2"/>
  <c r="J420" i="2"/>
  <c r="BK398" i="2"/>
  <c r="J361" i="2"/>
  <c r="BK314" i="2"/>
  <c r="J270" i="2"/>
  <c r="BK212" i="2"/>
  <c r="J133" i="2"/>
  <c r="J404" i="2"/>
  <c r="J355" i="2"/>
  <c r="J332" i="2"/>
  <c r="BK264" i="2"/>
  <c r="J212" i="2"/>
  <c r="J163" i="2"/>
  <c r="J127" i="2"/>
  <c r="J368" i="2"/>
  <c r="BK320" i="2"/>
  <c r="J239" i="2"/>
  <c r="J177" i="2"/>
  <c r="J541" i="3"/>
  <c r="J521" i="3"/>
  <c r="J510" i="3"/>
  <c r="J499" i="3"/>
  <c r="BK481" i="3"/>
  <c r="J464" i="3"/>
  <c r="J454" i="3"/>
  <c r="J440" i="3"/>
  <c r="BK424" i="3"/>
  <c r="J402" i="3"/>
  <c r="BK389" i="3"/>
  <c r="BK375" i="3"/>
  <c r="J359" i="3"/>
  <c r="BK340" i="3"/>
  <c r="BK320" i="3"/>
  <c r="J310" i="3"/>
  <c r="BK277" i="3"/>
  <c r="BK239" i="3"/>
  <c r="J223" i="3"/>
  <c r="BK197" i="3"/>
  <c r="BK157" i="3"/>
  <c r="BK541" i="3"/>
  <c r="J528" i="3"/>
  <c r="J518" i="3"/>
  <c r="BK502" i="3"/>
  <c r="J486" i="3"/>
  <c r="J468" i="3"/>
  <c r="BK456" i="3"/>
  <c r="BK440" i="3"/>
  <c r="BK418" i="3"/>
  <c r="BK397" i="3"/>
  <c r="BK383" i="3"/>
  <c r="J371" i="3"/>
  <c r="BK331" i="3"/>
  <c r="J318" i="3"/>
  <c r="J301" i="3"/>
  <c r="J264" i="3"/>
  <c r="BK223" i="3"/>
  <c r="BK205" i="3"/>
  <c r="BK166" i="3"/>
  <c r="J139" i="3"/>
  <c r="J127" i="3"/>
  <c r="BK199" i="4"/>
  <c r="J191" i="4"/>
  <c r="J159" i="4"/>
  <c r="J148" i="4"/>
  <c r="BK133" i="4"/>
  <c r="BK218" i="4"/>
  <c r="BK187" i="4"/>
  <c r="BK161" i="4"/>
  <c r="BK220" i="4"/>
  <c r="J195" i="4"/>
  <c r="BK176" i="4"/>
  <c r="BK135" i="4"/>
  <c r="BK223" i="4"/>
  <c r="J210" i="4"/>
  <c r="J189" i="4"/>
  <c r="J176" i="4"/>
  <c r="BK159" i="4"/>
  <c r="J138" i="4"/>
  <c r="BK197" i="4"/>
  <c r="BK153" i="4"/>
  <c r="J234" i="4"/>
  <c r="J223" i="4"/>
  <c r="J201" i="4"/>
  <c r="J172" i="4"/>
  <c r="BK157" i="4"/>
  <c r="BK131" i="4"/>
  <c r="BK155" i="5"/>
  <c r="J173" i="5"/>
  <c r="J131" i="5"/>
  <c r="BK173" i="5"/>
  <c r="J128" i="5"/>
  <c r="J182" i="5"/>
  <c r="J439" i="2"/>
  <c r="BK344" i="2"/>
  <c r="BK270" i="2"/>
  <c r="J187" i="2"/>
  <c r="BK436" i="2"/>
  <c r="BK413" i="2"/>
  <c r="BK370" i="2"/>
  <c r="J295" i="2"/>
  <c r="J191" i="2"/>
  <c r="BK127" i="2"/>
  <c r="BK420" i="2"/>
  <c r="BK368" i="2"/>
  <c r="J218" i="2"/>
  <c r="BK173" i="2"/>
  <c r="J470" i="2"/>
  <c r="J457" i="2"/>
  <c r="BK428" i="2"/>
  <c r="BK401" i="2"/>
  <c r="BK375" i="2"/>
  <c r="BK355" i="2"/>
  <c r="BK309" i="2"/>
  <c r="BK258" i="2"/>
  <c r="BK139" i="2"/>
  <c r="J461" i="2"/>
  <c r="J413" i="2"/>
  <c r="BK365" i="2"/>
  <c r="J338" i="2"/>
  <c r="BK295" i="2"/>
  <c r="BK233" i="2"/>
  <c r="J139" i="2"/>
  <c r="J436" i="2"/>
  <c r="J370" i="2"/>
  <c r="BK332" i="2"/>
  <c r="J276" i="2"/>
  <c r="J233" i="2"/>
  <c r="J151" i="2"/>
  <c r="J532" i="3"/>
  <c r="BK518" i="3"/>
  <c r="J502" i="3"/>
  <c r="BK486" i="3"/>
  <c r="BK466" i="3"/>
  <c r="J456" i="3"/>
  <c r="J442" i="3"/>
  <c r="J426" i="3"/>
  <c r="BK416" i="3"/>
  <c r="J397" i="3"/>
  <c r="J383" i="3"/>
  <c r="BK371" i="3"/>
  <c r="BK347" i="3"/>
  <c r="J327" i="3"/>
  <c r="BK312" i="3"/>
  <c r="J291" i="3"/>
  <c r="BK264" i="3"/>
  <c r="J227" i="3"/>
  <c r="BK213" i="3"/>
  <c r="BK181" i="3"/>
  <c r="BK154" i="3"/>
  <c r="J515" i="3"/>
  <c r="J497" i="3"/>
  <c r="J477" i="3"/>
  <c r="BK461" i="3"/>
  <c r="J448" i="3"/>
  <c r="BK432" i="3"/>
  <c r="J424" i="3"/>
  <c r="BK402" i="3"/>
  <c r="BK381" i="3"/>
  <c r="J369" i="3"/>
  <c r="J340" i="3"/>
  <c r="BK327" i="3"/>
  <c r="BK310" i="3"/>
  <c r="BK291" i="3"/>
  <c r="J239" i="3"/>
  <c r="J213" i="3"/>
  <c r="J181" i="3"/>
  <c r="BK146" i="3"/>
  <c r="BK130" i="3"/>
  <c r="J214" i="4"/>
  <c r="BK195" i="4"/>
  <c r="J157" i="4"/>
  <c r="J146" i="4"/>
  <c r="BK129" i="4"/>
  <c r="BK210" i="4"/>
  <c r="BK170" i="4"/>
  <c r="J144" i="4"/>
  <c r="J232" i="4"/>
  <c r="BK201" i="4"/>
  <c r="J168" i="4"/>
  <c r="BK234" i="4"/>
  <c r="BK216" i="4"/>
  <c r="J199" i="4"/>
  <c r="BK178" i="4"/>
  <c r="BK166" i="4"/>
  <c r="BK142" i="4"/>
  <c r="J205" i="4"/>
  <c r="BK174" i="4"/>
  <c r="BK138" i="4"/>
  <c r="J226" i="4"/>
  <c r="BK205" i="4"/>
  <c r="J182" i="4"/>
  <c r="BK168" i="4"/>
  <c r="BK146" i="4"/>
  <c r="BK182" i="5"/>
  <c r="BK167" i="5"/>
  <c r="J155" i="5"/>
  <c r="BK161" i="5"/>
  <c r="BK126" i="5"/>
  <c r="J167" i="5"/>
  <c r="BK138" i="5"/>
  <c r="BK178" i="5"/>
  <c r="J433" i="2"/>
  <c r="BK381" i="2"/>
  <c r="J301" i="2"/>
  <c r="BK206" i="2"/>
  <c r="BK443" i="2"/>
  <c r="J428" i="2"/>
  <c r="BK377" i="2"/>
  <c r="BK352" i="2"/>
  <c r="J284" i="2"/>
  <c r="BK183" i="2"/>
  <c r="J453" i="2"/>
  <c r="J381" i="2"/>
  <c r="BK251" i="2"/>
  <c r="J206" i="2"/>
  <c r="BK157" i="2"/>
  <c r="BK465" i="2"/>
  <c r="BK453" i="2"/>
  <c r="J410" i="2"/>
  <c r="BK390" i="2"/>
  <c r="J373" i="2"/>
  <c r="BK326" i="2"/>
  <c r="BK289" i="2"/>
  <c r="J251" i="2"/>
  <c r="BK177" i="2"/>
  <c r="AS94" i="1"/>
  <c r="J314" i="2"/>
  <c r="BK239" i="2"/>
  <c r="BK191" i="2"/>
  <c r="J157" i="2"/>
  <c r="BK446" i="2"/>
  <c r="J387" i="2"/>
  <c r="J344" i="2"/>
  <c r="J309" i="2"/>
  <c r="J194" i="2"/>
  <c r="BK133" i="2"/>
  <c r="BK528" i="3"/>
  <c r="BK515" i="3"/>
  <c r="BK504" i="3"/>
  <c r="BK489" i="3"/>
  <c r="BK468" i="3"/>
  <c r="BK459" i="3"/>
  <c r="J434" i="3"/>
  <c r="J418" i="3"/>
  <c r="BK408" i="3"/>
  <c r="J381" i="3"/>
  <c r="BK369" i="3"/>
  <c r="J350" i="3"/>
  <c r="BK329" i="3"/>
  <c r="J308" i="3"/>
  <c r="J283" i="3"/>
  <c r="BK253" i="3"/>
  <c r="BK217" i="3"/>
  <c r="BK194" i="3"/>
  <c r="BK149" i="3"/>
  <c r="J146" i="3"/>
  <c r="BK139" i="3"/>
  <c r="J136" i="3"/>
  <c r="J133" i="3"/>
  <c r="J130" i="3"/>
  <c r="BK127" i="3"/>
  <c r="BK536" i="3"/>
  <c r="J525" i="3"/>
  <c r="J504" i="3"/>
  <c r="J489" i="3"/>
  <c r="J466" i="3"/>
  <c r="J459" i="3"/>
  <c r="BK442" i="3"/>
  <c r="BK426" i="3"/>
  <c r="BK410" i="3"/>
  <c r="BK392" i="3"/>
  <c r="J375" i="3"/>
  <c r="BK359" i="3"/>
  <c r="BK350" i="3"/>
  <c r="J329" i="3"/>
  <c r="J312" i="3"/>
  <c r="BK283" i="3"/>
  <c r="J253" i="3"/>
  <c r="BK227" i="3"/>
  <c r="J217" i="3"/>
  <c r="J194" i="3"/>
  <c r="J154" i="3"/>
  <c r="BK133" i="3"/>
  <c r="J216" i="4"/>
  <c r="J197" i="4"/>
  <c r="J184" i="4"/>
  <c r="BK155" i="4"/>
  <c r="BK140" i="4"/>
  <c r="BK226" i="4"/>
  <c r="BK182" i="4"/>
  <c r="J150" i="4"/>
  <c r="J129" i="4"/>
  <c r="BK207" i="4"/>
  <c r="J163" i="4"/>
  <c r="J236" i="4"/>
  <c r="J220" i="4"/>
  <c r="J203" i="4"/>
  <c r="J180" i="4"/>
  <c r="J174" i="4"/>
  <c r="J153" i="4"/>
  <c r="BK214" i="4"/>
  <c r="BK180" i="4"/>
  <c r="BK144" i="4"/>
  <c r="BK232" i="4"/>
  <c r="J218" i="4"/>
  <c r="BK193" i="4"/>
  <c r="BK163" i="4"/>
  <c r="J142" i="4"/>
  <c r="J178" i="5"/>
  <c r="J161" i="5"/>
  <c r="BK131" i="5"/>
  <c r="BK140" i="5"/>
  <c r="J140" i="5"/>
  <c r="BK134" i="5"/>
  <c r="J126" i="5"/>
  <c r="J175" i="5"/>
  <c r="T126" i="2" l="1"/>
  <c r="P232" i="2"/>
  <c r="T257" i="2"/>
  <c r="P364" i="2"/>
  <c r="R442" i="2"/>
  <c r="P126" i="3"/>
  <c r="T282" i="3"/>
  <c r="R339" i="3"/>
  <c r="R517" i="3"/>
  <c r="BK128" i="4"/>
  <c r="BK152" i="4"/>
  <c r="J152" i="4"/>
  <c r="J99" i="4"/>
  <c r="BK165" i="4"/>
  <c r="J165" i="4" s="1"/>
  <c r="J100" i="4" s="1"/>
  <c r="BK186" i="4"/>
  <c r="J186" i="4"/>
  <c r="J101" i="4"/>
  <c r="BK209" i="4"/>
  <c r="J209" i="4" s="1"/>
  <c r="J102" i="4" s="1"/>
  <c r="BK225" i="4"/>
  <c r="J225" i="4"/>
  <c r="J104" i="4"/>
  <c r="T231" i="4"/>
  <c r="T230" i="4"/>
  <c r="BK144" i="5"/>
  <c r="J144" i="5"/>
  <c r="J101" i="5" s="1"/>
  <c r="BK177" i="5"/>
  <c r="J177" i="5"/>
  <c r="J102" i="5" s="1"/>
  <c r="P126" i="2"/>
  <c r="T232" i="2"/>
  <c r="R257" i="2"/>
  <c r="R364" i="2"/>
  <c r="BK442" i="2"/>
  <c r="J442" i="2" s="1"/>
  <c r="J103" i="2" s="1"/>
  <c r="R126" i="3"/>
  <c r="R282" i="3"/>
  <c r="R125" i="3" s="1"/>
  <c r="R124" i="3" s="1"/>
  <c r="BK339" i="3"/>
  <c r="J339" i="3" s="1"/>
  <c r="J102" i="3" s="1"/>
  <c r="BK517" i="3"/>
  <c r="J517" i="3" s="1"/>
  <c r="J103" i="3" s="1"/>
  <c r="R128" i="4"/>
  <c r="T152" i="4"/>
  <c r="P165" i="4"/>
  <c r="P186" i="4"/>
  <c r="P209" i="4"/>
  <c r="T225" i="4"/>
  <c r="P231" i="4"/>
  <c r="P230" i="4"/>
  <c r="BK137" i="5"/>
  <c r="J137" i="5" s="1"/>
  <c r="J100" i="5" s="1"/>
  <c r="R137" i="5"/>
  <c r="R123" i="5" s="1"/>
  <c r="R122" i="5" s="1"/>
  <c r="T144" i="5"/>
  <c r="P177" i="5"/>
  <c r="BK126" i="2"/>
  <c r="J126" i="2"/>
  <c r="J98" i="2" s="1"/>
  <c r="R232" i="2"/>
  <c r="R125" i="2" s="1"/>
  <c r="R124" i="2" s="1"/>
  <c r="BK257" i="2"/>
  <c r="J257" i="2" s="1"/>
  <c r="J101" i="2" s="1"/>
  <c r="BK364" i="2"/>
  <c r="J364" i="2"/>
  <c r="J102" i="2" s="1"/>
  <c r="T442" i="2"/>
  <c r="T126" i="3"/>
  <c r="P282" i="3"/>
  <c r="P339" i="3"/>
  <c r="T517" i="3"/>
  <c r="P128" i="4"/>
  <c r="P152" i="4"/>
  <c r="R165" i="4"/>
  <c r="R186" i="4"/>
  <c r="R209" i="4"/>
  <c r="P225" i="4"/>
  <c r="BK231" i="4"/>
  <c r="BK230" i="4" s="1"/>
  <c r="J230" i="4" s="1"/>
  <c r="J105" i="4" s="1"/>
  <c r="J231" i="4"/>
  <c r="J106" i="4"/>
  <c r="P137" i="5"/>
  <c r="P123" i="5" s="1"/>
  <c r="P122" i="5" s="1"/>
  <c r="AU98" i="1" s="1"/>
  <c r="P144" i="5"/>
  <c r="R177" i="5"/>
  <c r="R126" i="2"/>
  <c r="BK232" i="2"/>
  <c r="J232" i="2" s="1"/>
  <c r="J99" i="2" s="1"/>
  <c r="P257" i="2"/>
  <c r="T364" i="2"/>
  <c r="P442" i="2"/>
  <c r="BK126" i="3"/>
  <c r="J126" i="3"/>
  <c r="J98" i="3" s="1"/>
  <c r="BK282" i="3"/>
  <c r="BK125" i="3" s="1"/>
  <c r="J125" i="3" s="1"/>
  <c r="J97" i="3" s="1"/>
  <c r="T339" i="3"/>
  <c r="P517" i="3"/>
  <c r="T128" i="4"/>
  <c r="R152" i="4"/>
  <c r="T165" i="4"/>
  <c r="T186" i="4"/>
  <c r="T209" i="4"/>
  <c r="R225" i="4"/>
  <c r="R231" i="4"/>
  <c r="R230" i="4"/>
  <c r="T137" i="5"/>
  <c r="T123" i="5"/>
  <c r="T122" i="5" s="1"/>
  <c r="R144" i="5"/>
  <c r="T177" i="5"/>
  <c r="BK222" i="4"/>
  <c r="J222" i="4"/>
  <c r="J103" i="4" s="1"/>
  <c r="BK469" i="2"/>
  <c r="J469" i="2"/>
  <c r="J104" i="2"/>
  <c r="BK540" i="3"/>
  <c r="J540" i="3"/>
  <c r="J104" i="3" s="1"/>
  <c r="BK133" i="5"/>
  <c r="J133" i="5"/>
  <c r="J99" i="5"/>
  <c r="BK130" i="5"/>
  <c r="J130" i="5" s="1"/>
  <c r="J98" i="5" s="1"/>
  <c r="BK250" i="2"/>
  <c r="J250" i="2"/>
  <c r="J100" i="2"/>
  <c r="BK263" i="3"/>
  <c r="J263" i="3"/>
  <c r="J99" i="3"/>
  <c r="BK276" i="3"/>
  <c r="J276" i="3" s="1"/>
  <c r="J100" i="3" s="1"/>
  <c r="J128" i="4"/>
  <c r="J98" i="4" s="1"/>
  <c r="F91" i="5"/>
  <c r="BE140" i="5"/>
  <c r="BE145" i="5"/>
  <c r="F92" i="5"/>
  <c r="J118" i="5"/>
  <c r="BE155" i="5"/>
  <c r="BE161" i="5"/>
  <c r="BE175" i="5"/>
  <c r="BE182" i="5"/>
  <c r="J92" i="5"/>
  <c r="BE124" i="5"/>
  <c r="BE126" i="5"/>
  <c r="BE167" i="5"/>
  <c r="BE178" i="5"/>
  <c r="E85" i="5"/>
  <c r="J89" i="5"/>
  <c r="BE131" i="5"/>
  <c r="BE138" i="5"/>
  <c r="BE128" i="5"/>
  <c r="BE134" i="5"/>
  <c r="BE173" i="5"/>
  <c r="F92" i="4"/>
  <c r="J122" i="4"/>
  <c r="BE129" i="4"/>
  <c r="BE133" i="4"/>
  <c r="BE148" i="4"/>
  <c r="BE155" i="4"/>
  <c r="BE166" i="4"/>
  <c r="BE170" i="4"/>
  <c r="BE176" i="4"/>
  <c r="BE191" i="4"/>
  <c r="BE199" i="4"/>
  <c r="BE203" i="4"/>
  <c r="BE210" i="4"/>
  <c r="BE216" i="4"/>
  <c r="BE220" i="4"/>
  <c r="BE236" i="4"/>
  <c r="BE135" i="4"/>
  <c r="BE150" i="4"/>
  <c r="BE178" i="4"/>
  <c r="BE189" i="4"/>
  <c r="BE228" i="4"/>
  <c r="J92" i="4"/>
  <c r="J120" i="4"/>
  <c r="BE131" i="4"/>
  <c r="BE140" i="4"/>
  <c r="BE144" i="4"/>
  <c r="BE163" i="4"/>
  <c r="BE187" i="4"/>
  <c r="BE195" i="4"/>
  <c r="BE197" i="4"/>
  <c r="BE214" i="4"/>
  <c r="BE218" i="4"/>
  <c r="BE232" i="4"/>
  <c r="F91" i="4"/>
  <c r="BE146" i="4"/>
  <c r="BE161" i="4"/>
  <c r="BE172" i="4"/>
  <c r="BE174" i="4"/>
  <c r="BE193" i="4"/>
  <c r="BE205" i="4"/>
  <c r="BE226" i="4"/>
  <c r="E116" i="4"/>
  <c r="BE142" i="4"/>
  <c r="BE157" i="4"/>
  <c r="BE159" i="4"/>
  <c r="BE180" i="4"/>
  <c r="BE184" i="4"/>
  <c r="BE207" i="4"/>
  <c r="BE234" i="4"/>
  <c r="BE138" i="4"/>
  <c r="BE153" i="4"/>
  <c r="BE168" i="4"/>
  <c r="BE182" i="4"/>
  <c r="BE201" i="4"/>
  <c r="BE212" i="4"/>
  <c r="BE223" i="4"/>
  <c r="E85" i="3"/>
  <c r="F91" i="3"/>
  <c r="F92" i="3"/>
  <c r="BE127" i="3"/>
  <c r="BE146" i="3"/>
  <c r="BE157" i="3"/>
  <c r="BE166" i="3"/>
  <c r="BE197" i="3"/>
  <c r="BE217" i="3"/>
  <c r="BE223" i="3"/>
  <c r="BE231" i="3"/>
  <c r="BE253" i="3"/>
  <c r="BE260" i="3"/>
  <c r="BE264" i="3"/>
  <c r="BE301" i="3"/>
  <c r="BE308" i="3"/>
  <c r="BE312" i="3"/>
  <c r="BE329" i="3"/>
  <c r="BE350" i="3"/>
  <c r="BE356" i="3"/>
  <c r="BE369" i="3"/>
  <c r="BE381" i="3"/>
  <c r="BE389" i="3"/>
  <c r="BE397" i="3"/>
  <c r="BE408" i="3"/>
  <c r="BE416" i="3"/>
  <c r="BE424" i="3"/>
  <c r="BE426" i="3"/>
  <c r="BE432" i="3"/>
  <c r="BE434" i="3"/>
  <c r="BE440" i="3"/>
  <c r="BE448" i="3"/>
  <c r="BE454" i="3"/>
  <c r="BE459" i="3"/>
  <c r="BE468" i="3"/>
  <c r="BE481" i="3"/>
  <c r="BE497" i="3"/>
  <c r="BE499" i="3"/>
  <c r="BE504" i="3"/>
  <c r="BE510" i="3"/>
  <c r="BE525" i="3"/>
  <c r="BE528" i="3"/>
  <c r="BE532" i="3"/>
  <c r="BE536" i="3"/>
  <c r="BE541" i="3"/>
  <c r="J89" i="3"/>
  <c r="J91" i="3"/>
  <c r="J92" i="3"/>
  <c r="BE130" i="3"/>
  <c r="BE133" i="3"/>
  <c r="BE136" i="3"/>
  <c r="BE139" i="3"/>
  <c r="BE149" i="3"/>
  <c r="BE154" i="3"/>
  <c r="BE181" i="3"/>
  <c r="BE194" i="3"/>
  <c r="BE205" i="3"/>
  <c r="BE213" i="3"/>
  <c r="BE227" i="3"/>
  <c r="BE239" i="3"/>
  <c r="BE277" i="3"/>
  <c r="BE283" i="3"/>
  <c r="BE291" i="3"/>
  <c r="BE310" i="3"/>
  <c r="BE318" i="3"/>
  <c r="BE320" i="3"/>
  <c r="BE327" i="3"/>
  <c r="BE331" i="3"/>
  <c r="BE340" i="3"/>
  <c r="BE347" i="3"/>
  <c r="BE359" i="3"/>
  <c r="BE371" i="3"/>
  <c r="BE373" i="3"/>
  <c r="BE375" i="3"/>
  <c r="BE383" i="3"/>
  <c r="BE392" i="3"/>
  <c r="BE402" i="3"/>
  <c r="BE410" i="3"/>
  <c r="BE418" i="3"/>
  <c r="BE442" i="3"/>
  <c r="BE456" i="3"/>
  <c r="BE461" i="3"/>
  <c r="BE464" i="3"/>
  <c r="BE466" i="3"/>
  <c r="BE477" i="3"/>
  <c r="BE486" i="3"/>
  <c r="BE489" i="3"/>
  <c r="BE502" i="3"/>
  <c r="BE515" i="3"/>
  <c r="BE518" i="3"/>
  <c r="BE521" i="3"/>
  <c r="BE157" i="2"/>
  <c r="BE341" i="2"/>
  <c r="BE365" i="2"/>
  <c r="BE379" i="2"/>
  <c r="BE381" i="2"/>
  <c r="BE390" i="2"/>
  <c r="BE401" i="2"/>
  <c r="BE439" i="2"/>
  <c r="BE443" i="2"/>
  <c r="BE450" i="2"/>
  <c r="BE453" i="2"/>
  <c r="E114" i="2"/>
  <c r="F121" i="2"/>
  <c r="BE151" i="2"/>
  <c r="BE171" i="2"/>
  <c r="BE218" i="2"/>
  <c r="BE258" i="2"/>
  <c r="BE361" i="2"/>
  <c r="BE410" i="2"/>
  <c r="BE433" i="2"/>
  <c r="F91" i="2"/>
  <c r="BE127" i="2"/>
  <c r="BE173" i="2"/>
  <c r="BE183" i="2"/>
  <c r="BE206" i="2"/>
  <c r="BE233" i="2"/>
  <c r="BE242" i="2"/>
  <c r="BE284" i="2"/>
  <c r="BE295" i="2"/>
  <c r="BE320" i="2"/>
  <c r="BE352" i="2"/>
  <c r="BE370" i="2"/>
  <c r="BE387" i="2"/>
  <c r="BE413" i="2"/>
  <c r="BE446" i="2"/>
  <c r="BE457" i="2"/>
  <c r="BE461" i="2"/>
  <c r="BE465" i="2"/>
  <c r="BE470" i="2"/>
  <c r="J92" i="2"/>
  <c r="J118" i="2"/>
  <c r="BE163" i="2"/>
  <c r="BE191" i="2"/>
  <c r="BE203" i="2"/>
  <c r="BE239" i="2"/>
  <c r="BE344" i="2"/>
  <c r="BE355" i="2"/>
  <c r="BE375" i="2"/>
  <c r="BE377" i="2"/>
  <c r="BE187" i="2"/>
  <c r="BE194" i="2"/>
  <c r="BE251" i="2"/>
  <c r="BE264" i="2"/>
  <c r="BE270" i="2"/>
  <c r="BE276" i="2"/>
  <c r="BE301" i="2"/>
  <c r="BE314" i="2"/>
  <c r="BE332" i="2"/>
  <c r="BE368" i="2"/>
  <c r="BE373" i="2"/>
  <c r="BE398" i="2"/>
  <c r="J91" i="2"/>
  <c r="BE133" i="2"/>
  <c r="BE139" i="2"/>
  <c r="BE177" i="2"/>
  <c r="BE212" i="2"/>
  <c r="BE215" i="2"/>
  <c r="BE289" i="2"/>
  <c r="BE309" i="2"/>
  <c r="BE326" i="2"/>
  <c r="BE338" i="2"/>
  <c r="BE404" i="2"/>
  <c r="BE420" i="2"/>
  <c r="BE428" i="2"/>
  <c r="BE436" i="2"/>
  <c r="F34" i="3"/>
  <c r="BA96" i="1"/>
  <c r="F35" i="3"/>
  <c r="BB96" i="1"/>
  <c r="F37" i="4"/>
  <c r="BD97" i="1"/>
  <c r="F37" i="2"/>
  <c r="BD95" i="1" s="1"/>
  <c r="J34" i="4"/>
  <c r="AW97" i="1"/>
  <c r="F35" i="5"/>
  <c r="BB98" i="1" s="1"/>
  <c r="F37" i="5"/>
  <c r="BD98" i="1" s="1"/>
  <c r="F35" i="2"/>
  <c r="BB95" i="1" s="1"/>
  <c r="F37" i="3"/>
  <c r="BD96" i="1"/>
  <c r="F36" i="5"/>
  <c r="BC98" i="1"/>
  <c r="J34" i="2"/>
  <c r="AW95" i="1"/>
  <c r="F34" i="4"/>
  <c r="BA97" i="1" s="1"/>
  <c r="F35" i="4"/>
  <c r="BB97" i="1"/>
  <c r="F36" i="2"/>
  <c r="BC95" i="1"/>
  <c r="J34" i="3"/>
  <c r="AW96" i="1" s="1"/>
  <c r="F36" i="4"/>
  <c r="BC97" i="1" s="1"/>
  <c r="J34" i="5"/>
  <c r="AW98" i="1"/>
  <c r="F34" i="2"/>
  <c r="BA95" i="1" s="1"/>
  <c r="F36" i="3"/>
  <c r="BC96" i="1"/>
  <c r="F34" i="5"/>
  <c r="BA98" i="1" s="1"/>
  <c r="J282" i="3" l="1"/>
  <c r="J101" i="3" s="1"/>
  <c r="P127" i="4"/>
  <c r="P126" i="4" s="1"/>
  <c r="AU97" i="1" s="1"/>
  <c r="T127" i="4"/>
  <c r="T126" i="4"/>
  <c r="R127" i="4"/>
  <c r="R126" i="4"/>
  <c r="BK127" i="4"/>
  <c r="J127" i="4"/>
  <c r="J97" i="4"/>
  <c r="P125" i="2"/>
  <c r="P124" i="2"/>
  <c r="AU95" i="1"/>
  <c r="P125" i="3"/>
  <c r="P124" i="3" s="1"/>
  <c r="AU96" i="1" s="1"/>
  <c r="T125" i="3"/>
  <c r="T124" i="3" s="1"/>
  <c r="T125" i="2"/>
  <c r="T124" i="2"/>
  <c r="BK123" i="5"/>
  <c r="J123" i="5"/>
  <c r="J97" i="5"/>
  <c r="BK125" i="2"/>
  <c r="J125" i="2"/>
  <c r="J97" i="2"/>
  <c r="BK126" i="4"/>
  <c r="J126" i="4" s="1"/>
  <c r="J96" i="4" s="1"/>
  <c r="BK124" i="3"/>
  <c r="J124" i="3" s="1"/>
  <c r="J30" i="3" s="1"/>
  <c r="AG96" i="1" s="1"/>
  <c r="F33" i="3"/>
  <c r="AZ96" i="1" s="1"/>
  <c r="F33" i="2"/>
  <c r="AZ95" i="1"/>
  <c r="BD94" i="1"/>
  <c r="W33" i="1"/>
  <c r="J33" i="3"/>
  <c r="AV96" i="1" s="1"/>
  <c r="AT96" i="1" s="1"/>
  <c r="F33" i="4"/>
  <c r="AZ97" i="1"/>
  <c r="J33" i="5"/>
  <c r="AV98" i="1"/>
  <c r="AT98" i="1"/>
  <c r="F33" i="5"/>
  <c r="AZ98" i="1" s="1"/>
  <c r="J33" i="2"/>
  <c r="AV95" i="1"/>
  <c r="AT95" i="1"/>
  <c r="J33" i="4"/>
  <c r="AV97" i="1"/>
  <c r="AT97" i="1"/>
  <c r="BB94" i="1"/>
  <c r="W31" i="1"/>
  <c r="BC94" i="1"/>
  <c r="W32" i="1"/>
  <c r="BA94" i="1"/>
  <c r="W30" i="1"/>
  <c r="BK122" i="5" l="1"/>
  <c r="J122" i="5"/>
  <c r="J96" i="5"/>
  <c r="BK124" i="2"/>
  <c r="J124" i="2" s="1"/>
  <c r="J96" i="2" s="1"/>
  <c r="AN96" i="1"/>
  <c r="J96" i="3"/>
  <c r="J39" i="3"/>
  <c r="AU94" i="1"/>
  <c r="AX94" i="1"/>
  <c r="AY94" i="1"/>
  <c r="J30" i="4"/>
  <c r="AG97" i="1"/>
  <c r="AN97" i="1"/>
  <c r="AZ94" i="1"/>
  <c r="AV94" i="1" s="1"/>
  <c r="AK29" i="1" s="1"/>
  <c r="AW94" i="1"/>
  <c r="AK30" i="1"/>
  <c r="J39" i="4" l="1"/>
  <c r="J30" i="5"/>
  <c r="AG98" i="1" s="1"/>
  <c r="J30" i="2"/>
  <c r="AG95" i="1"/>
  <c r="W29" i="1"/>
  <c r="AT94" i="1"/>
  <c r="J39" i="2" l="1"/>
  <c r="J39" i="5"/>
  <c r="AN98" i="1"/>
  <c r="AN95" i="1"/>
  <c r="AG94" i="1"/>
  <c r="AK26" i="1"/>
  <c r="AK35" i="1"/>
  <c r="AN94" i="1" l="1"/>
</calcChain>
</file>

<file path=xl/sharedStrings.xml><?xml version="1.0" encoding="utf-8"?>
<sst xmlns="http://schemas.openxmlformats.org/spreadsheetml/2006/main" count="8996" uniqueCount="1331">
  <si>
    <t>Export Komplet</t>
  </si>
  <si>
    <t/>
  </si>
  <si>
    <t>2.0</t>
  </si>
  <si>
    <t>ZAMOK</t>
  </si>
  <si>
    <t>False</t>
  </si>
  <si>
    <t>{044f576d-2333-4721-9bcb-5666ee948fb8}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</si>
  <si>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</si>
  <si>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</si>
  <si>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</si>
  <si>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</si>
  <si>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</si>
  <si>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</si>
  <si>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</si>
  <si>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</si>
  <si>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25P-POC007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</si>
  <si>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</si>
  <si>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</si>
  <si>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Polepy - komunikace</t>
  </si>
  <si>
    <t>KSO:</t>
  </si>
  <si>
    <t>CC-CZ:</t>
  </si>
  <si>
    <t>Místo:</t>
  </si>
  <si>
    <t xml:space="preserve"> </t>
  </si>
  <si>
    <t>Datum:</t>
  </si>
  <si>
    <t>31. 8. 2025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</si>
  <si>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</si>
  <si>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</si>
  <si>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</si>
  <si>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</si>
  <si>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</si>
  <si>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</si>
  <si>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</si>
  <si>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</si>
  <si>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</si>
  <si>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</si>
  <si>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</si>
  <si>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</si>
  <si>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</si>
  <si>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</si>
  <si>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</si>
  <si>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</si>
  <si>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</si>
  <si>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</si>
  <si>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</si>
  <si>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</si>
  <si>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</si>
  <si>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</si>
  <si>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</si>
  <si>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</si>
  <si>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</si>
  <si>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</si>
  <si>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</si>
  <si>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</si>
  <si>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</si>
  <si>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</si>
  <si>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</si>
  <si>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</si>
  <si>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</si>
  <si>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</si>
  <si>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</si>
  <si>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</si>
  <si>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</si>
  <si>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</si>
  <si>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</si>
  <si>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</si>
  <si>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</si>
  <si>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</si>
  <si>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</si>
  <si>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</si>
  <si>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</si>
  <si>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</si>
  <si>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</si>
  <si>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</si>
  <si>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</si>
  <si>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</si>
  <si>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</si>
  <si>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</si>
  <si>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</si>
  <si>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</si>
  <si>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</si>
  <si>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SO 101 - komunikace</t>
  </si>
  <si>
    <t>STA</t>
  </si>
  <si>
    <t>1</t>
  </si>
  <si>
    <t>{15aa0b76-3348-493c-a274-b816c7dd56e2}</t>
  </si>
  <si>
    <t>2</t>
  </si>
  <si>
    <t>002</t>
  </si>
  <si>
    <t>SO 300 - dešťová kanalizace</t>
  </si>
  <si>
    <t>{285e2226-19c5-4bfd-b2ac-835dd5392c2e}</t>
  </si>
  <si>
    <t>003</t>
  </si>
  <si>
    <t>SO 401 - veřejné osvětlení</t>
  </si>
  <si>
    <t>{61ce4b39-40a5-453e-aa9e-8c954ffc258f}</t>
  </si>
  <si>
    <t>999</t>
  </si>
  <si>
    <t>vedlejší a ostatní nákaldy stavby</t>
  </si>
  <si>
    <t>{1df89e2a-85f2-496c-a8fb-3510a4240e99}</t>
  </si>
  <si>
    <t>KRYCÍ LIST SOUPISU PRACÍ</t>
  </si>
  <si>
    <t>Objekt:</t>
  </si>
  <si>
    <t>001 - SO 101 - komunikace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</si>
  <si>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</si>
  <si>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</si>
  <si>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</si>
  <si>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</si>
  <si>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</si>
  <si>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</si>
  <si>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</si>
  <si>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</si>
  <si>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</si>
  <si>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</si>
  <si>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</si>
  <si>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</si>
  <si>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</si>
  <si>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</si>
  <si>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</si>
  <si>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</si>
  <si>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</si>
  <si>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</si>
  <si>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</si>
  <si>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</si>
  <si>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</si>
  <si>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</si>
  <si>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</si>
  <si>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</si>
  <si>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</si>
  <si>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</si>
  <si>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</si>
  <si>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</si>
  <si>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</si>
  <si>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</si>
  <si>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Zemní práce</t>
  </si>
  <si>
    <t>K</t>
  </si>
  <si>
    <t>113107223</t>
  </si>
  <si>
    <t>Odstranění podkladu z kameniva drceného tl přes 200 do 300 mm strojně pl přes 200 m2</t>
  </si>
  <si>
    <t>m2</t>
  </si>
  <si>
    <t>CS ÚRS 2025 02</t>
  </si>
  <si>
    <t>4</t>
  </si>
  <si>
    <t>735673173</t>
  </si>
  <si>
    <t>PP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</si>
  <si>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</si>
  <si>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Online PSC</t>
  </si>
  <si>
    <t>https://podminky.urs.cz/item/CS_URS_2025_02/113107223</t>
  </si>
  <si>
    <t>VV</t>
  </si>
  <si>
    <t>odstranění stávajíchc ploch - dle PD</t>
  </si>
  <si>
    <t>1670,00</t>
  </si>
  <si>
    <t>Součet</t>
  </si>
  <si>
    <t>113107242</t>
  </si>
  <si>
    <t>Odstranění podkladu živičného tl přes 50 do 100 mm strojně pl přes 200 m2</t>
  </si>
  <si>
    <t>1385536814</t>
  </si>
  <si>
    <t>Odstranění podkladů nebo krytů strojně plochy jednotlivě přes 200 m2 s přemístěním hmot na skládku na vzdálenost do 20 m nebo s naložením na dopravní prostředek živičných, o tl. vrstvy přes 50 do 100 mm</t>
  </si>
  <si>
    <t>https://podminky.urs.cz/item/CS_URS_2025_02/113107242</t>
  </si>
  <si>
    <t>odstranění stávajících povrchů - dle PD</t>
  </si>
  <si>
    <t>1490,00</t>
  </si>
  <si>
    <t>3</t>
  </si>
  <si>
    <t>122251104</t>
  </si>
  <si>
    <t>Odkopávky a prokopávky nezapažené v hornině třídy těžitelnosti I skupiny 3 objem do 500 m3 strojně</t>
  </si>
  <si>
    <t>m3</t>
  </si>
  <si>
    <t>1075109916</t>
  </si>
  <si>
    <t>Odkopávky a prokopávky nezapažené strojně v hornině třídy těžitelnosti I skupiny 3 přes 100 do 500 m3</t>
  </si>
  <si>
    <t>https://podminky.urs.cz/item/CS_URS_2025_02/122251104</t>
  </si>
  <si>
    <t>snížení terenu pro KC 1</t>
  </si>
  <si>
    <t>1635,00*(0,42-0,30)</t>
  </si>
  <si>
    <t>pro KC 2</t>
  </si>
  <si>
    <t>258,80*(0,40-0,30)</t>
  </si>
  <si>
    <t>pro KC 3</t>
  </si>
  <si>
    <t>97,50*(0,47-0,30)</t>
  </si>
  <si>
    <t>pro sjezd</t>
  </si>
  <si>
    <t>25,20*(0,42-0,30)</t>
  </si>
  <si>
    <t>132251102</t>
  </si>
  <si>
    <t>Hloubení rýh nezapažených š do 800 mm v hornině třídy těžitelnosti I skupiny 3 objem do 50 m3 strojně</t>
  </si>
  <si>
    <t>1170515994</t>
  </si>
  <si>
    <t>Hloubení nezapažených rýh šířky do 800 mm strojně s urovnáním dna do předepsaného profilu a spádu v hornině třídy těžitelnosti I skupiny 3 přes 20 do 50 m3</t>
  </si>
  <si>
    <t>https://podminky.urs.cz/item/CS_URS_2025_02/132251102</t>
  </si>
  <si>
    <t>pro odvodnění</t>
  </si>
  <si>
    <t>254,00*(0,40+0,60)/2*0,60</t>
  </si>
  <si>
    <t>5</t>
  </si>
  <si>
    <t>133212811</t>
  </si>
  <si>
    <t>Hloubení nezapažených šachet v hornině třídy těžitelnosti I skupiny 3 plocha výkopu do 4 m2 ručně</t>
  </si>
  <si>
    <t>-851216038</t>
  </si>
  <si>
    <t>Hloubení nezapažených šachet ručně v horninách třídy těžitelnosti I skupiny 3, půdorysná plocha výkopu do 4 m2</t>
  </si>
  <si>
    <t>https://podminky.urs.cz/item/CS_URS_2025_02/133212811</t>
  </si>
  <si>
    <t>značka</t>
  </si>
  <si>
    <t>0,50*0,50*0,80</t>
  </si>
  <si>
    <t>6</t>
  </si>
  <si>
    <t>162751117</t>
  </si>
  <si>
    <t>Vodorovné přemístění přes 9 000 do 10000 m výkopku/sypaniny z horniny třídy těžitelnosti I skupiny 1 až 3</t>
  </si>
  <si>
    <t>-2084650095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</si>
  <si>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</si>
  <si>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https://podminky.urs.cz/item/CS_URS_2025_02/162751117</t>
  </si>
  <si>
    <t>ornice</t>
  </si>
  <si>
    <t>145,50</t>
  </si>
  <si>
    <t>zemina na skládku</t>
  </si>
  <si>
    <t>241,679+76,20+0,20</t>
  </si>
  <si>
    <t>7</t>
  </si>
  <si>
    <t>M</t>
  </si>
  <si>
    <t>10364101</t>
  </si>
  <si>
    <t>zemina pro terénní úpravy - ornice</t>
  </si>
  <si>
    <t>t</t>
  </si>
  <si>
    <t>8</t>
  </si>
  <si>
    <t>-1159432103</t>
  </si>
  <si>
    <t>162751119</t>
  </si>
  <si>
    <t>Příplatek k vodorovnému přemístění výkopku/sypaniny z horniny třídy těžitelnosti I skupiny 1 až 3 ZKD 1000 m přes 10000 m</t>
  </si>
  <si>
    <t>609025395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</si>
  <si>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</si>
  <si>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https://podminky.urs.cz/item/CS_URS_2025_02/162751119</t>
  </si>
  <si>
    <t>318,079*5 'Přepočtené koeficientem množství</t>
  </si>
  <si>
    <t>9</t>
  </si>
  <si>
    <t>167151111</t>
  </si>
  <si>
    <t>Nakládání výkopku z hornin třídy těžitelnosti I skupiny 1 až 3 přes 100 m3</t>
  </si>
  <si>
    <t>812653772</t>
  </si>
  <si>
    <t>Nakládání, skládání a překládání neulehlého výkopku nebo sypaniny strojně nakládání, množství přes 100 m3, z hornin třídy těžitelnosti I, skupiny 1 až 3</t>
  </si>
  <si>
    <t>https://podminky.urs.cz/item/CS_URS_2025_02/167151111</t>
  </si>
  <si>
    <t>582,00*0,25</t>
  </si>
  <si>
    <t>10</t>
  </si>
  <si>
    <t>171201221</t>
  </si>
  <si>
    <t>Poplatek za uložení na skládce (skládkovné) zeminy a kamení kód odpadu 17 05 04</t>
  </si>
  <si>
    <t>-1429313646</t>
  </si>
  <si>
    <t>Poplatek za uložení stavebního odpadu na skládce (skládkovné) zeminy a kamení zatříděného do Katalogu odpadů pod kódem 17 05 04</t>
  </si>
  <si>
    <t>https://podminky.urs.cz/item/CS_URS_2025_02/171201221</t>
  </si>
  <si>
    <t>318,079*0,36 'Přepočtené koeficientem množství</t>
  </si>
  <si>
    <t>11</t>
  </si>
  <si>
    <t>171201231</t>
  </si>
  <si>
    <t>Poplatek za uložení zeminy a kamení na recyklační skládce (skládkovné) kód odpadu 17 05 04</t>
  </si>
  <si>
    <t>82924207</t>
  </si>
  <si>
    <t>Poplatek za uložení stavebního odpadu na recyklační skládce (skládkovné) zeminy a kamení zatříděného do Katalogu odpadů pod kódem 17 05 04</t>
  </si>
  <si>
    <t>https://podminky.urs.cz/item/CS_URS_2025_02/171201231</t>
  </si>
  <si>
    <t>318,079*1,44 'Přepočtené koeficientem množství</t>
  </si>
  <si>
    <t>171251201</t>
  </si>
  <si>
    <t>Uložení sypaniny na skládky nebo meziskládky</t>
  </si>
  <si>
    <t>832729206</t>
  </si>
  <si>
    <t>Uložení sypaniny na skládky nebo meziskládky bez hutnění s upravením uložené sypaniny do předepsaného tvaru</t>
  </si>
  <si>
    <t>https://podminky.urs.cz/item/CS_URS_2025_02/171251201</t>
  </si>
  <si>
    <t>13</t>
  </si>
  <si>
    <t>174151101</t>
  </si>
  <si>
    <t>Zásyp jam, šachet rýh nebo kolem objektů sypaninou se zhutněním</t>
  </si>
  <si>
    <t>-1453222568</t>
  </si>
  <si>
    <t>Zásyp sypaninou z jakékoliv horniny strojně s uložením výkopku ve vrstvách se zhutněním jam, šachet, rýh nebo kolem objektů v těchto vykopávkách</t>
  </si>
  <si>
    <t>https://podminky.urs.cz/item/CS_URS_2025_02/174151101</t>
  </si>
  <si>
    <t>drenáž</t>
  </si>
  <si>
    <t>výkop</t>
  </si>
  <si>
    <t>76,20</t>
  </si>
  <si>
    <t>podsyp a obsyp ( započítánío v drenáži )</t>
  </si>
  <si>
    <t>-(34,595+10,16)</t>
  </si>
  <si>
    <t>14</t>
  </si>
  <si>
    <t>58333674</t>
  </si>
  <si>
    <t>kamenivo těžené hrubé frakce 16/32</t>
  </si>
  <si>
    <t>939612463</t>
  </si>
  <si>
    <t>31,445*2 'Přepočtené koeficientem množství</t>
  </si>
  <si>
    <t>15</t>
  </si>
  <si>
    <t>181351004</t>
  </si>
  <si>
    <t>Rozprostření ornice tl vrstvy přes 200 do 250 mm pl do 100 m2 v rovině nebo ve svahu do 1:5 strojně</t>
  </si>
  <si>
    <t>-947269299</t>
  </si>
  <si>
    <t>Rozprostření a urovnání ornice v rovině nebo ve svahu sklonu do 1:5 strojně při souvislé ploše do 100 m2, tl. vrstvy přes 200 do 250 mm</t>
  </si>
  <si>
    <t>https://podminky.urs.cz/item/CS_URS_2025_02/181351004</t>
  </si>
  <si>
    <t>plocha</t>
  </si>
  <si>
    <t>582,00</t>
  </si>
  <si>
    <t>16</t>
  </si>
  <si>
    <t>181411141</t>
  </si>
  <si>
    <t>Založení parterového trávníku výsevem pl do 1000 m2 v rovině a ve svahu do 1:5</t>
  </si>
  <si>
    <t>1771774202</t>
  </si>
  <si>
    <t>Založení trávníku na půdě předem připravené plochy do 1000 m2 výsevem včetně utažení parterového v rovině nebo na svahu do 1:5</t>
  </si>
  <si>
    <t>https://podminky.urs.cz/item/CS_URS_2025_02/181411141</t>
  </si>
  <si>
    <t>17</t>
  </si>
  <si>
    <t>00572470</t>
  </si>
  <si>
    <t>osivo směs travní univerzál</t>
  </si>
  <si>
    <t>kg</t>
  </si>
  <si>
    <t>-1731424593</t>
  </si>
  <si>
    <t>582*0,02 'Přepočtené koeficientem množství</t>
  </si>
  <si>
    <t>18</t>
  </si>
  <si>
    <t>181951112</t>
  </si>
  <si>
    <t>Úprava pláně v hornině třídy těžitelnosti I skupiny 1 až 3 se zhutněním strojně</t>
  </si>
  <si>
    <t>-564840962</t>
  </si>
  <si>
    <t>Úprava pláně vyrovnáním výškových rozdílů strojně v hornině třídy těžitelnosti I, skupiny 1 až 3 se zhutněním</t>
  </si>
  <si>
    <t>https://podminky.urs.cz/item/CS_URS_2025_02/181951112</t>
  </si>
  <si>
    <t>KC 1</t>
  </si>
  <si>
    <t>1635,00</t>
  </si>
  <si>
    <t>KC 2</t>
  </si>
  <si>
    <t>258,80</t>
  </si>
  <si>
    <t>KC 3</t>
  </si>
  <si>
    <t>97,50</t>
  </si>
  <si>
    <t>KC 4</t>
  </si>
  <si>
    <t>4,00</t>
  </si>
  <si>
    <t>sjezd</t>
  </si>
  <si>
    <t>25,20</t>
  </si>
  <si>
    <t>Zakládání</t>
  </si>
  <si>
    <t>19</t>
  </si>
  <si>
    <t>212752402</t>
  </si>
  <si>
    <t>Trativod z drenážních trubek korugovaných PE-HD SN 8 perforace 360° včetně lože otevřený výkop DN 150 pro liniové stavby</t>
  </si>
  <si>
    <t>m</t>
  </si>
  <si>
    <t>891427134</t>
  </si>
  <si>
    <t>Trativody z drenážních trubek pro liniové stavby a komunikace se zřízením štěrkového lože pod trubky a s jejich obsypem v otevřeném výkopu trubka korugovaná sendvičová PE-HD SN 8 celoperforovaná 360° DN 150</t>
  </si>
  <si>
    <t>https://podminky.urs.cz/item/CS_URS_2025_02/212752402</t>
  </si>
  <si>
    <t>254,00</t>
  </si>
  <si>
    <t>20</t>
  </si>
  <si>
    <t>212972113</t>
  </si>
  <si>
    <t>Opláštění drenážních trub filtrační textilií DN 160</t>
  </si>
  <si>
    <t>829586003</t>
  </si>
  <si>
    <t>https://podminky.urs.cz/item/CS_URS_2025_02/212972113</t>
  </si>
  <si>
    <t>275313611</t>
  </si>
  <si>
    <t>Základové patky z betonu tř. C 16/20</t>
  </si>
  <si>
    <t>251547989</t>
  </si>
  <si>
    <t>Základy z betonu prostého patky a bloky z betonu kamenem neprokládaného tř. C 16/20</t>
  </si>
  <si>
    <t>https://podminky.urs.cz/item/CS_URS_2025_02/275313611</t>
  </si>
  <si>
    <t>dopravní značka</t>
  </si>
  <si>
    <t>do výkopu</t>
  </si>
  <si>
    <t>0,20*0,15</t>
  </si>
  <si>
    <t>Vodorovné konstrukce</t>
  </si>
  <si>
    <t>22</t>
  </si>
  <si>
    <t>451573111</t>
  </si>
  <si>
    <t>Lože pod potrubí otevřený výkop ze štěrkopísku</t>
  </si>
  <si>
    <t>640221318</t>
  </si>
  <si>
    <t>Lože pod potrubí, stoky a drobné objekty v otevřeném výkopu z písku a štěrkopísku do 63 mm</t>
  </si>
  <si>
    <t>https://podminky.urs.cz/item/CS_URS_2025_02/451573111</t>
  </si>
  <si>
    <t>254,00*0,40*0,10</t>
  </si>
  <si>
    <t>Komunikace pozemní</t>
  </si>
  <si>
    <t>23</t>
  </si>
  <si>
    <t>564710001</t>
  </si>
  <si>
    <t>Podklad nebo kryt z kameniva hrubého drceného vel. 8-16 mm plochy do 100 m2 tl 50 mm</t>
  </si>
  <si>
    <t>-1131484844</t>
  </si>
  <si>
    <t>Podklad nebo kryt z kameniva hrubého drceného vel. 8-16 mm s rozprostřením a zhutněním plochy jednotlivě do 100 m2, po zhutnění tl. 50 mm</t>
  </si>
  <si>
    <t>https://podminky.urs.cz/item/CS_URS_2025_02/564710001</t>
  </si>
  <si>
    <t>24</t>
  </si>
  <si>
    <t>564730101</t>
  </si>
  <si>
    <t>Podklad nebo kryt z kameniva hrubého drceného vel. 16-32 mm plochy do 100 m2 tl 100 mm</t>
  </si>
  <si>
    <t>-801961387</t>
  </si>
  <si>
    <t>Podklad nebo kryt z kameniva hrubého drceného vel. 16-32 mm s rozprostřením a zhutněním plochy jednotlivě do 100 m2, po zhutnění tl. 100 mm</t>
  </si>
  <si>
    <t>https://podminky.urs.cz/item/CS_URS_2025_02/564730101</t>
  </si>
  <si>
    <t>25</t>
  </si>
  <si>
    <t>564761101</t>
  </si>
  <si>
    <t>Podklad nebo kryt z kameniva hrubého drceného vel. 32-63 mm plochy do 100 m2 tl 200 mm</t>
  </si>
  <si>
    <t>1500798770</t>
  </si>
  <si>
    <t>Podklad nebo kryt z kameniva hrubého drceného vel. 32-63 mm s rozprostřením a zhutněním plochy jednotlivě do 100 m2, po zhutnění tl. 200 mm</t>
  </si>
  <si>
    <t>https://podminky.urs.cz/item/CS_URS_2025_02/564761101</t>
  </si>
  <si>
    <t>26</t>
  </si>
  <si>
    <t>564851014</t>
  </si>
  <si>
    <t>Podklad ze štěrkodrtě ŠD plochy do 100 m2 tl 180 mm</t>
  </si>
  <si>
    <t>-819164696</t>
  </si>
  <si>
    <t>Podklad ze štěrkodrti ŠD s rozprostřením a zhutněním plochy jednotlivě do 100 m2, po zhutnění tl. 180 mm</t>
  </si>
  <si>
    <t>https://podminky.urs.cz/item/CS_URS_2025_02/564851014</t>
  </si>
  <si>
    <t>27</t>
  </si>
  <si>
    <t>564861011.2</t>
  </si>
  <si>
    <t>Podklad ze štěrkodrtě ŠD plochy do 100 m2 tl 200 mm fr 0 - 32</t>
  </si>
  <si>
    <t>-263052000</t>
  </si>
  <si>
    <t>Podklad ze štěrkodrti ŠD s rozprostřením a zhutněním plochy jednotlivě do 100 m2, po zhutnění tl. 200 mm fo 0 - 32</t>
  </si>
  <si>
    <t>28</t>
  </si>
  <si>
    <t>564861111</t>
  </si>
  <si>
    <t xml:space="preserve">Podklad ze štěrkodrtě ŠD plochy přes 100 m2 tl 200 mm fr 0 - 63 </t>
  </si>
  <si>
    <t>-2032314125</t>
  </si>
  <si>
    <t xml:space="preserve">Podklad ze štěrkodrti ŠD s rozprostřením a zhutněním plochy přes 100 m2, po zhutnění tl. 200 mm fr 0 - 63 </t>
  </si>
  <si>
    <t>https://podminky.urs.cz/item/CS_URS_2025_02/564861111</t>
  </si>
  <si>
    <t>29</t>
  </si>
  <si>
    <t>565145011</t>
  </si>
  <si>
    <t>Asfaltový beton vrstva podkladní ACP 16 + tl 60 mm š do 3 m z nemodifikovaného asfaltu</t>
  </si>
  <si>
    <t>222639104</t>
  </si>
  <si>
    <t>Asfaltový beton vrstva podkladní ACP 16 z nemodifikovaného asfaltu s rozprostřením a zhutněním ACP 16 + v pruhu šířky přes 1,5 do 3 m, po zhutnění tl. 60 mm</t>
  </si>
  <si>
    <t>https://podminky.urs.cz/item/CS_URS_2025_02/565145011</t>
  </si>
  <si>
    <t>30</t>
  </si>
  <si>
    <t>567122111</t>
  </si>
  <si>
    <t>Podklad ze směsi stmelené cementem SC C 8/10 (KSC I) tl 120 mm</t>
  </si>
  <si>
    <t>-134838127</t>
  </si>
  <si>
    <t>Podklad ze směsi stmelené cementem SC bez dilatačních spár, s rozprostřením a zhutněním SC C 8/10 (KSC I), po zhutnění tl. 120 mm</t>
  </si>
  <si>
    <t>https://podminky.urs.cz/item/CS_URS_2025_02/567122111</t>
  </si>
  <si>
    <t>31</t>
  </si>
  <si>
    <t>567123114.1</t>
  </si>
  <si>
    <t>Podklad ze směsi stmelené cementem SC C 5/6 (KSC II) tl 120 mm</t>
  </si>
  <si>
    <t>-699203973</t>
  </si>
  <si>
    <t>Podklad ze směsi stmelené cementem SC bez dilatačních spár, s rozprostřením a zhutněním SC C 5/6 (KSC II), po zhutnění tl. 120 mm</t>
  </si>
  <si>
    <t>32</t>
  </si>
  <si>
    <t>573111111</t>
  </si>
  <si>
    <t>Postřik živičný infiltrační s posypem z asfaltu množství 0,60 kg/m2</t>
  </si>
  <si>
    <t>741499874</t>
  </si>
  <si>
    <t>Postřik infiltrační PI z asfaltu silničního s posypem kamenivem, v množství 0,60 kg/m2</t>
  </si>
  <si>
    <t>https://podminky.urs.cz/item/CS_URS_2025_02/573111111</t>
  </si>
  <si>
    <t>33</t>
  </si>
  <si>
    <t>573211107</t>
  </si>
  <si>
    <t>Postřik živičný spojovací z asfaltu v množství 0,30 kg/m2</t>
  </si>
  <si>
    <t>407922459</t>
  </si>
  <si>
    <t>Postřik spojovací PS bez posypu kamenivem z asfaltu silničního, v množství 0,30 kg/m2</t>
  </si>
  <si>
    <t>https://podminky.urs.cz/item/CS_URS_2025_02/573211107</t>
  </si>
  <si>
    <t>34</t>
  </si>
  <si>
    <t>577134111</t>
  </si>
  <si>
    <t>Asfaltový beton vrstva obrusná ACO 11+ tř. I tl 40 mm š do 3 m z nemodifikovaného asfaltu</t>
  </si>
  <si>
    <t>-830199076</t>
  </si>
  <si>
    <t>Asfaltový beton vrstva obrusná ACO 11 z nemodifikovaného asfaltu s rozprostřením a se zhutněním ACO 11+ v pruhu šířky přes 1,5 do 3 m, po zhutnění tl. 40 mm</t>
  </si>
  <si>
    <t>https://podminky.urs.cz/item/CS_URS_2025_02/577134111</t>
  </si>
  <si>
    <t>35</t>
  </si>
  <si>
    <t>596211130</t>
  </si>
  <si>
    <t>Kladení zámkové dlažby komunikací pro pěší ručně tl 60 mm skupiny C pl do 50 m2</t>
  </si>
  <si>
    <t>1319839589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</si>
  <si>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C, pro plochy do 50 m2</t>
  </si>
  <si>
    <t>https://podminky.urs.cz/item/CS_URS_2025_02/596211130</t>
  </si>
  <si>
    <t>36</t>
  </si>
  <si>
    <t>59245018</t>
  </si>
  <si>
    <t>dlažba skladebná betonová 200x100mm tl 60mm přírodní</t>
  </si>
  <si>
    <t>659836507</t>
  </si>
  <si>
    <t>4*1,1 'Přepočtené koeficientem množství</t>
  </si>
  <si>
    <t>37</t>
  </si>
  <si>
    <t>59245006</t>
  </si>
  <si>
    <t>dlažba pro nevidomé betonová 200x100mm tl 60mm barevná</t>
  </si>
  <si>
    <t>-1728804840</t>
  </si>
  <si>
    <t>1*1,1 'Přepočtené koeficientem množství</t>
  </si>
  <si>
    <t>38</t>
  </si>
  <si>
    <t>596212230</t>
  </si>
  <si>
    <t>Kladení zámkové dlažby pozemních komunikací ručně tl 80 mm skupiny C pl do 50 m2</t>
  </si>
  <si>
    <t>1535676593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</si>
  <si>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C, pro plochy do 50 m2</t>
  </si>
  <si>
    <t>https://podminky.urs.cz/item/CS_URS_2025_02/596212230</t>
  </si>
  <si>
    <t>39</t>
  </si>
  <si>
    <t>59245020</t>
  </si>
  <si>
    <t>dlažba skladebná betonová 200x100mm tl 80mm přírodní</t>
  </si>
  <si>
    <t>-1201860833</t>
  </si>
  <si>
    <t>284*1,1 'Přepočtené koeficientem množství</t>
  </si>
  <si>
    <t>40</t>
  </si>
  <si>
    <t>596312111</t>
  </si>
  <si>
    <t>Kladení kloubové betonové dlažby pozemních komunikací tl do 100 mm pl do 300 m2</t>
  </si>
  <si>
    <t>1759644026</t>
  </si>
  <si>
    <t>Kladení dlažby kloubové z betonových prvků (zámek a klíč) pozemních komunikací s ložem z kameniva těženého tl. 50 mm, s vyplněním spár, s dvojitým hutněním, vibrováním a se smetením přebytečného materiálu tl. 100 mm pro lehký provoz, pro plochy do 300 m2</t>
  </si>
  <si>
    <t>https://podminky.urs.cz/item/CS_URS_2025_02/596312111</t>
  </si>
  <si>
    <t>41</t>
  </si>
  <si>
    <t>CSB.0059724.URS</t>
  </si>
  <si>
    <t>ERBO 8 šedá standard neskladba</t>
  </si>
  <si>
    <t>-1102426114</t>
  </si>
  <si>
    <t>97,5*1,1 'Přepočtené koeficientem množství</t>
  </si>
  <si>
    <t>Ostatní konstrukce a práce, bourání</t>
  </si>
  <si>
    <t>42</t>
  </si>
  <si>
    <t>914111111</t>
  </si>
  <si>
    <t>Montáž svislé dopravní značky do velikosti 1 m2 objímkami na sloupek nebo konzolu</t>
  </si>
  <si>
    <t>kus</t>
  </si>
  <si>
    <t>-1042280881</t>
  </si>
  <si>
    <t>Montáž svislé dopravní značky základní velikosti do 1 m2 objímkami na sloupky nebo konzoly</t>
  </si>
  <si>
    <t>https://podminky.urs.cz/item/CS_URS_2025_02/914111111</t>
  </si>
  <si>
    <t>43</t>
  </si>
  <si>
    <t>40445608</t>
  </si>
  <si>
    <t>značky upravující přednost P1, P4 700mm</t>
  </si>
  <si>
    <t>923655476</t>
  </si>
  <si>
    <t>44</t>
  </si>
  <si>
    <t>914511113</t>
  </si>
  <si>
    <t>Montáž sloupku dopravních značek délky do 3,5 m s betonovým základem a patkou D 70 mm</t>
  </si>
  <si>
    <t>-1677903791</t>
  </si>
  <si>
    <t>Montáž sloupku dopravních značek délky do 3,5 m do hliníkové patky pro sloupek D 70 mm</t>
  </si>
  <si>
    <t>https://podminky.urs.cz/item/CS_URS_2025_02/914511113</t>
  </si>
  <si>
    <t>45</t>
  </si>
  <si>
    <t>40445230</t>
  </si>
  <si>
    <t>sloupek pro dopravní značku Zn D 70mm v 3,5m</t>
  </si>
  <si>
    <t>951686601</t>
  </si>
  <si>
    <t>46</t>
  </si>
  <si>
    <t>40445241</t>
  </si>
  <si>
    <t>patka pro sloupek Al D 70mm</t>
  </si>
  <si>
    <t>1888549630</t>
  </si>
  <si>
    <t>47</t>
  </si>
  <si>
    <t>40445257</t>
  </si>
  <si>
    <t>svorka upínací na sloupek D 70mm</t>
  </si>
  <si>
    <t>1957347397</t>
  </si>
  <si>
    <t>48</t>
  </si>
  <si>
    <t>40445254</t>
  </si>
  <si>
    <t>víčko plastové na sloupek D 70mm</t>
  </si>
  <si>
    <t>201358349</t>
  </si>
  <si>
    <t>49</t>
  </si>
  <si>
    <t>916131213</t>
  </si>
  <si>
    <t>Osazení silničního obrubníku betonového stojatého s boční opěrou do lože z betonu prostého</t>
  </si>
  <si>
    <t>1055077849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</si>
  <si>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</si>
  <si>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https://podminky.urs.cz/item/CS_URS_2025_02/916131213</t>
  </si>
  <si>
    <t>ABO 2 - 15</t>
  </si>
  <si>
    <t>196,50</t>
  </si>
  <si>
    <t>50</t>
  </si>
  <si>
    <t>59217031</t>
  </si>
  <si>
    <t>obrubník silniční betonový 1000x150x250mm</t>
  </si>
  <si>
    <t>344893968</t>
  </si>
  <si>
    <t>196,5*1,1 'Přepočtené koeficientem množství</t>
  </si>
  <si>
    <t>51</t>
  </si>
  <si>
    <t>916231213</t>
  </si>
  <si>
    <t>Osazení chodníkového obrubníku betonového stojatého s boční opěrou do lože z betonu prostého</t>
  </si>
  <si>
    <t>-427436616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</si>
  <si>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</si>
  <si>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https://podminky.urs.cz/item/CS_URS_2025_02/916231213</t>
  </si>
  <si>
    <t>ABO 14 - 10 - dle PD</t>
  </si>
  <si>
    <t>468,70</t>
  </si>
  <si>
    <t>ABO 19 - 10</t>
  </si>
  <si>
    <t>64,50</t>
  </si>
  <si>
    <t>52</t>
  </si>
  <si>
    <t>59217017</t>
  </si>
  <si>
    <t>obrubník betonový chodníkový 1000x100x250mm</t>
  </si>
  <si>
    <t>1009990337</t>
  </si>
  <si>
    <t>468,7*1,1 'Přepočtené koeficientem množství</t>
  </si>
  <si>
    <t>53</t>
  </si>
  <si>
    <t>59217044</t>
  </si>
  <si>
    <t>obrubník parkový betonový 1000x80x250mm přírodní</t>
  </si>
  <si>
    <t>1410265048</t>
  </si>
  <si>
    <t>64,5*1,1 'Přepočtené koeficientem množství</t>
  </si>
  <si>
    <t>54</t>
  </si>
  <si>
    <t>916331112</t>
  </si>
  <si>
    <t>Osazení zahradního obrubníku betonového do lože z betonu s boční opěrou</t>
  </si>
  <si>
    <t>-1276801609</t>
  </si>
  <si>
    <t>Osazení zahradního obrubníku betonového s ložem tl. od 50 do 100 mm z betonu prostého tř. C 12/15 s boční opěrou z betonu prostého tř. C 12/15</t>
  </si>
  <si>
    <t>https://podminky.urs.cz/item/CS_URS_2025_02/916331112</t>
  </si>
  <si>
    <t>ABO 17 - 10 - dle PD .</t>
  </si>
  <si>
    <t>9,50</t>
  </si>
  <si>
    <t>55</t>
  </si>
  <si>
    <t>59217002</t>
  </si>
  <si>
    <t>obrubník zahradní betonový šedý 1000x50x200mm</t>
  </si>
  <si>
    <t>677405324</t>
  </si>
  <si>
    <t>9,5*1,1 'Přepočtené koeficientem množství</t>
  </si>
  <si>
    <t>56</t>
  </si>
  <si>
    <t>916991121</t>
  </si>
  <si>
    <t>Lože pod obrubníky, krajníky nebo obruby z dlažebních kostek z betonu prostého</t>
  </si>
  <si>
    <t>-1063154281</t>
  </si>
  <si>
    <t>https://podminky.urs.cz/item/CS_URS_2025_02/916991121</t>
  </si>
  <si>
    <t>kolem obrubníků</t>
  </si>
  <si>
    <t>(196,50+468,7+64,50)*0,15*0,25</t>
  </si>
  <si>
    <t>9,50*0,10*0,15</t>
  </si>
  <si>
    <t>57</t>
  </si>
  <si>
    <t>919726123</t>
  </si>
  <si>
    <t>Geotextilie pro ochranu, separaci a filtraci netkaná měrná hm přes 300 do 500 g/m2</t>
  </si>
  <si>
    <t>909621651</t>
  </si>
  <si>
    <t>Geotextilie netkaná pro ochranu, separaci nebo filtraci měrná hmotnost přes 300 do 500 g/m2</t>
  </si>
  <si>
    <t>https://podminky.urs.cz/item/CS_URS_2025_02/919726123</t>
  </si>
  <si>
    <t>58</t>
  </si>
  <si>
    <t>935932418</t>
  </si>
  <si>
    <t>Odvodňovací plastový žlab pro zatížení D400 vnitřní š 150 mm s roštem můstkovým z litiny</t>
  </si>
  <si>
    <t>-1361703005</t>
  </si>
  <si>
    <t>Odvodňovací plastový žlab pro třídu zatížení D 400 vnitřní šířky 150 mm s krycím roštem můstkovým z litiny</t>
  </si>
  <si>
    <t>https://podminky.urs.cz/item/CS_URS_2025_02/935932418</t>
  </si>
  <si>
    <t>16,50</t>
  </si>
  <si>
    <t>59</t>
  </si>
  <si>
    <t>935932614</t>
  </si>
  <si>
    <t>Vpusť s kalovým košem pro plastový žlab vnitřní š 150 mm</t>
  </si>
  <si>
    <t>-1929718266</t>
  </si>
  <si>
    <t>Odvodňovací plastový žlab vpusť s kalovým košem pro žlab vnitřní šířky 150 mm</t>
  </si>
  <si>
    <t>https://podminky.urs.cz/item/CS_URS_2025_02/935932614</t>
  </si>
  <si>
    <t>60</t>
  </si>
  <si>
    <t>935932627</t>
  </si>
  <si>
    <t>Svislé odtokové hrdlo pro plastový žlab vnitřní š 150 mm z PP</t>
  </si>
  <si>
    <t>446085435</t>
  </si>
  <si>
    <t>Odvodňovací plastový žlab svislé odtokové hrdlo pro žlab vnitřní šířky 150 mm z plastu</t>
  </si>
  <si>
    <t>https://podminky.urs.cz/item/CS_URS_2025_02/935932627</t>
  </si>
  <si>
    <t>61</t>
  </si>
  <si>
    <t>935932633</t>
  </si>
  <si>
    <t>Sifon a sítko pro plastový žlab vnitřní š 150 mm z PP a Pz oceli</t>
  </si>
  <si>
    <t>-938577130</t>
  </si>
  <si>
    <t>Odvodňovací plastový žlab sifon + sítko pro žlab vnitřní šířky 150 mm z plastu a pozinkové oceli</t>
  </si>
  <si>
    <t>https://podminky.urs.cz/item/CS_URS_2025_02/935932633</t>
  </si>
  <si>
    <t>997</t>
  </si>
  <si>
    <t>Doprava suti a vybouraných hmot</t>
  </si>
  <si>
    <t>62</t>
  </si>
  <si>
    <t>997221551</t>
  </si>
  <si>
    <t>Vodorovná doprava suti ze sypkých materiálů do 1 km</t>
  </si>
  <si>
    <t>555108130</t>
  </si>
  <si>
    <t>Vodorovná doprava suti bez naložení, ale se složením a s hrubým urovnáním ze sypkých materiálů, na vzdálenost do 1 km</t>
  </si>
  <si>
    <t>https://podminky.urs.cz/item/CS_URS_2025_02/997221551</t>
  </si>
  <si>
    <t>63</t>
  </si>
  <si>
    <t>997221559</t>
  </si>
  <si>
    <t>Příplatek ZKD 1 km u vodorovné dopravy suti ze sypkých materiálů</t>
  </si>
  <si>
    <t>-674266898</t>
  </si>
  <si>
    <t>Vodorovná doprava suti bez naložení, ale se složením a s hrubým urovnáním ze sypkých materiálů, na vzdálenost Příplatek k ceně za každý další započatý 1 km přes 1 km</t>
  </si>
  <si>
    <t>https://podminky.urs.cz/item/CS_URS_2025_02/997221559</t>
  </si>
  <si>
    <t>1062,6*15 'Přepočtené koeficientem množství</t>
  </si>
  <si>
    <t>64</t>
  </si>
  <si>
    <t>997221611</t>
  </si>
  <si>
    <t>Nakládání suti na dopravní prostředky pro vodorovnou dopravu</t>
  </si>
  <si>
    <t>1754938840</t>
  </si>
  <si>
    <t>Nakládání na dopravní prostředky pro vodorovnou dopravu suti</t>
  </si>
  <si>
    <t>https://podminky.urs.cz/item/CS_URS_2025_02/997221611</t>
  </si>
  <si>
    <t>65</t>
  </si>
  <si>
    <t>997221645</t>
  </si>
  <si>
    <t>Poplatek za uložení na skládce (skládkovné) odpadu asfaltového bez dehtu kód odpadu 17 03 02</t>
  </si>
  <si>
    <t>-1563702241</t>
  </si>
  <si>
    <t>Poplatek za uložení stavebního odpadu na skládce (skládkovné) asfaltového bez obsahu dehtu zatříděného do Katalogu odpadů pod kódem 17 03 02</t>
  </si>
  <si>
    <t>https://podminky.urs.cz/item/CS_URS_2025_02/997221645</t>
  </si>
  <si>
    <t>327,8*0,3 'Přepočtené koeficientem množství</t>
  </si>
  <si>
    <t>66</t>
  </si>
  <si>
    <t>997221655</t>
  </si>
  <si>
    <t>-1425002156</t>
  </si>
  <si>
    <t>https://podminky.urs.cz/item/CS_URS_2025_02/997221655</t>
  </si>
  <si>
    <t>734,8*0,3 'Přepočtené koeficientem množství</t>
  </si>
  <si>
    <t>67</t>
  </si>
  <si>
    <t>997221873</t>
  </si>
  <si>
    <t>Poplatek za uložení na recyklační skládce (skládkovné) stavebního odpadu zeminy a kamení zatříděného do Katalogu odpadů pod kódem 17 05 04</t>
  </si>
  <si>
    <t>1381943343</t>
  </si>
  <si>
    <t>https://podminky.urs.cz/item/CS_URS_2025_02/997221873</t>
  </si>
  <si>
    <t>734,8*0,7 'Přepočtené koeficientem množství</t>
  </si>
  <si>
    <t>68</t>
  </si>
  <si>
    <t>997221875</t>
  </si>
  <si>
    <t>Poplatek za uložení na recyklační skládce (skládkovné) stavebního odpadu asfaltového bez obsahu dehtu zatříděného do Katalogu odpadů pod kódem 17 03 02</t>
  </si>
  <si>
    <t>109424533</t>
  </si>
  <si>
    <t>Poplatek za uložení stavebního odpadu na recyklační skládce (skládkovné) asfaltového bez obsahu dehtu zatříděného do Katalogu odpadů pod kódem 17 03 02</t>
  </si>
  <si>
    <t>https://podminky.urs.cz/item/CS_URS_2025_02/997221875</t>
  </si>
  <si>
    <t>327,8*0,7 'Přepočtené koeficientem množství</t>
  </si>
  <si>
    <t>998</t>
  </si>
  <si>
    <t>Přesun hmot</t>
  </si>
  <si>
    <t>69</t>
  </si>
  <si>
    <t>998225111</t>
  </si>
  <si>
    <t>Přesun hmot pro pozemní komunikace s krytem z kamene, monolitickým betonovým nebo živičným</t>
  </si>
  <si>
    <t>1008290600</t>
  </si>
  <si>
    <t>Přesun hmot pro komunikace s krytem z kameniva, monolitickým betonovým nebo živičným dopravní vzdálenost do 200 m jakékoliv délky objektu</t>
  </si>
  <si>
    <t>https://podminky.urs.cz/item/CS_URS_2025_02/998225111</t>
  </si>
  <si>
    <t>002 - SO 300 - dešťová kanalizace</t>
  </si>
  <si>
    <t xml:space="preserve">    3 - Svislé a kompletní konstrukce</t>
  </si>
  <si>
    <t xml:space="preserve">    8 - Trubní vedení</t>
  </si>
  <si>
    <t>119001401</t>
  </si>
  <si>
    <t>Dočasné zajištění potrubí ocelového nebo litinového DN do 200 mm</t>
  </si>
  <si>
    <t>-294908511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</si>
  <si>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</si>
  <si>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https://podminky.urs.cz/item/CS_URS_2025_02/119001401</t>
  </si>
  <si>
    <t>119001405</t>
  </si>
  <si>
    <t>Dočasné zajištění potrubí z PE DN do 200 mm</t>
  </si>
  <si>
    <t>281156208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</si>
  <si>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</si>
  <si>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https://podminky.urs.cz/item/CS_URS_2025_02/119001405</t>
  </si>
  <si>
    <t>119001406</t>
  </si>
  <si>
    <t>Dočasné zajištění potrubí z PE DN přes 200 do 500 mm</t>
  </si>
  <si>
    <t>1383884155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</si>
  <si>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přes 200 do 500 mm</t>
  </si>
  <si>
    <t>https://podminky.urs.cz/item/CS_URS_2025_02/119001406</t>
  </si>
  <si>
    <t>119001421</t>
  </si>
  <si>
    <t>Dočasné zajištění kabelů a kabelových tratí ze 3 volně ložených kabelů</t>
  </si>
  <si>
    <t>1788514657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</si>
  <si>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</si>
  <si>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https://podminky.urs.cz/item/CS_URS_2025_02/119001421</t>
  </si>
  <si>
    <t>119003227</t>
  </si>
  <si>
    <t>Mobilní plotová zábrana vyplněná dráty výšky přes 1,5 do 2,2 m pro zabezpečení výkopu zřízení</t>
  </si>
  <si>
    <t>402110808</t>
  </si>
  <si>
    <t>Pomocné konstrukce při zabezpečení výkopu svislé ocelové mobilní oplocení, výšky přes 1,5 do 2,2 m panely vyplněné dráty zřízení</t>
  </si>
  <si>
    <t>https://podminky.urs.cz/item/CS_URS_2025_02/119003227</t>
  </si>
  <si>
    <t>kolem výkopu</t>
  </si>
  <si>
    <t>162,60+39,70+29,04</t>
  </si>
  <si>
    <t>(10,00+6,00+11,00+4,00)*2</t>
  </si>
  <si>
    <t>119003228</t>
  </si>
  <si>
    <t>Mobilní plotová zábrana vyplněná dráty výšky přes 1,5 do 2,2 m pro zabezpečení výkopu odstranění</t>
  </si>
  <si>
    <t>14517922</t>
  </si>
  <si>
    <t>Pomocné konstrukce při zabezpečení výkopu svislé ocelové mobilní oplocení, výšky přes 1,5 do 2,2 m panely vyplněné dráty odstranění</t>
  </si>
  <si>
    <t>https://podminky.urs.cz/item/CS_URS_2025_02/119003228</t>
  </si>
  <si>
    <t>119004111</t>
  </si>
  <si>
    <t>Bezpečný vstup nebo výstup z výkopu pomocí žebříku zřízení</t>
  </si>
  <si>
    <t>2031157015</t>
  </si>
  <si>
    <t>Pomocné konstrukce při zabezpečení výkopu bezpečný vstup nebo výstup žebříkem zřízení</t>
  </si>
  <si>
    <t>https://podminky.urs.cz/item/CS_URS_2025_02/119004111</t>
  </si>
  <si>
    <t>30,00</t>
  </si>
  <si>
    <t>119004112</t>
  </si>
  <si>
    <t>Bezpečný vstup nebo výstup z výkopu pomocí žebříku odstranění</t>
  </si>
  <si>
    <t>-1811549086</t>
  </si>
  <si>
    <t>Pomocné konstrukce při zabezpečení výkopu bezpečný vstup nebo výstup žebříkem odstranění</t>
  </si>
  <si>
    <t>https://podminky.urs.cz/item/CS_URS_2025_02/119004112</t>
  </si>
  <si>
    <t>131251103</t>
  </si>
  <si>
    <t>Hloubení jam nezapažených v hornině třídy těžitelnosti I skupiny 3 objem do 100 m3 strojně</t>
  </si>
  <si>
    <t>1907001888</t>
  </si>
  <si>
    <t>Hloubení nezapažených jam a zářezů strojně s urovnáním dna do předepsaného profilu a spádu v hornině třídy těžitelnosti I skupiny 3 přes 50 do 100 m3</t>
  </si>
  <si>
    <t>https://podminky.urs.cz/item/CS_URS_2025_02/131251103</t>
  </si>
  <si>
    <t>pro vsakovací objekt</t>
  </si>
  <si>
    <t>č. 1</t>
  </si>
  <si>
    <t>7,00*4,60*1,78</t>
  </si>
  <si>
    <t>č. 2</t>
  </si>
  <si>
    <t>8,20*2,80*2,18</t>
  </si>
  <si>
    <t>132254203</t>
  </si>
  <si>
    <t>Hloubení zapažených rýh š do 2000 mm v hornině třídy těžitelnosti I skupiny 3 objem do 100 m3</t>
  </si>
  <si>
    <t>-676213933</t>
  </si>
  <si>
    <t>Hloubení zapažených rýh šířky přes 800 do 2 000 mm strojně s urovnáním dna do předepsaného profilu a spádu v hornině třídy těžitelnosti I skupiny 3 přes 50 do 100 m3</t>
  </si>
  <si>
    <t>https://podminky.urs.cz/item/CS_URS_2025_02/132254203</t>
  </si>
  <si>
    <t>pro kanalizaci</t>
  </si>
  <si>
    <t>stoka A</t>
  </si>
  <si>
    <t>15,63*1,10*(1,87-0,30+1,62-0,30)/2</t>
  </si>
  <si>
    <t>(47,10-15,63)*1,10*(1,73-0,30+1,61-0,30)/2</t>
  </si>
  <si>
    <t>(80,10-47,10)*1,10*(2,30-0,30+1,73-0,30)/2</t>
  </si>
  <si>
    <t>(106,10-80,10)*1,10*(2,39-0,30+2,30-0,30)/2</t>
  </si>
  <si>
    <t>(162,60-106,10)*1,10*(1,86-0,30+2,39-0,30)/2</t>
  </si>
  <si>
    <t>stoka B</t>
  </si>
  <si>
    <t>39,70*1,10*(2,16-0,30+1,96-0,30)/2</t>
  </si>
  <si>
    <t>rozšíření pro šachty</t>
  </si>
  <si>
    <t>0,50*1,50*(1,81+1,62+1,61+1,70+2,30+2,39+2,31+2,12+2,09+1,86+2,16+2,10+1,96)</t>
  </si>
  <si>
    <t>151811131</t>
  </si>
  <si>
    <t>Osazení pažicího boxu hl výkopu do 4 m š do 1,2 m</t>
  </si>
  <si>
    <t>1824226659</t>
  </si>
  <si>
    <t>Zřízení pažicích boxů pro pažení a rozepření stěn rýh podzemního vedení hloubka výkopu do 4 m, šířka do 1,2 m</t>
  </si>
  <si>
    <t>https://podminky.urs.cz/item/CS_URS_2025_02/151811131</t>
  </si>
  <si>
    <t>15,63*2*(1,87+1,62)/2</t>
  </si>
  <si>
    <t>(47,10-15,63)*2*(1,73+1,61)/2</t>
  </si>
  <si>
    <t>(80,10-47,10)*2*(2,30+1,73)/2</t>
  </si>
  <si>
    <t>(106,10-80,10)*2*(2,39+2,30)/2</t>
  </si>
  <si>
    <t>(162,60-106,10)*2*(1,86+2,39)/2</t>
  </si>
  <si>
    <t>39,70*2*(2,16+1,96)/2</t>
  </si>
  <si>
    <t>151811141</t>
  </si>
  <si>
    <t>Osazení pažicího boxu hl výkopu do 6 m š do 1,2 m</t>
  </si>
  <si>
    <t>-679639302</t>
  </si>
  <si>
    <t>Zřízení pažicích boxů pro pažení a rozepření stěn rýh podzemního vedení hloubka výkopu přes 4 do 6 m, šířka do 1,2 m</t>
  </si>
  <si>
    <t>https://podminky.urs.cz/item/CS_URS_2025_02/151811141</t>
  </si>
  <si>
    <t>162351103</t>
  </si>
  <si>
    <t>Vodorovné přemístění přes 50 do 500 m výkopku/sypaniny z horniny třídy těžitelnosti I skupiny 1 až 3</t>
  </si>
  <si>
    <t>-259337500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</si>
  <si>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</si>
  <si>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https://podminky.urs.cz/item/CS_URS_2025_02/162351103</t>
  </si>
  <si>
    <t>na meziskládku</t>
  </si>
  <si>
    <t>300,373</t>
  </si>
  <si>
    <t>zpětný dovoz</t>
  </si>
  <si>
    <t>-1021765842</t>
  </si>
  <si>
    <t>výkopy</t>
  </si>
  <si>
    <t>402,817+107,369</t>
  </si>
  <si>
    <t>zpětný zásyp</t>
  </si>
  <si>
    <t>-300,373</t>
  </si>
  <si>
    <t>-199691460</t>
  </si>
  <si>
    <t>209,813*5 'Přepočtené koeficientem množství</t>
  </si>
  <si>
    <t>631046037</t>
  </si>
  <si>
    <t>pro zpětný zásyp</t>
  </si>
  <si>
    <t>344119574</t>
  </si>
  <si>
    <t>209,813*0,36 'Přepočtené koeficientem množství</t>
  </si>
  <si>
    <t>-1318246065</t>
  </si>
  <si>
    <t>209,813*1,44 'Přepočtené koeficientem množství</t>
  </si>
  <si>
    <t>1361012271</t>
  </si>
  <si>
    <t>na skládku</t>
  </si>
  <si>
    <t>209,813</t>
  </si>
  <si>
    <t>-707367381</t>
  </si>
  <si>
    <t>kanalizace</t>
  </si>
  <si>
    <t>402,817</t>
  </si>
  <si>
    <t>obsyp a podsyp</t>
  </si>
  <si>
    <t>-(122,392+36,305+5,046)</t>
  </si>
  <si>
    <t>vsak</t>
  </si>
  <si>
    <t>107,369</t>
  </si>
  <si>
    <t>obsyp, podsyp, vsak</t>
  </si>
  <si>
    <t>-(11,032+13,265+21,773)</t>
  </si>
  <si>
    <t>175151101</t>
  </si>
  <si>
    <t>Obsypání potrubí strojně sypaninou bez prohození, uloženou do 3 m</t>
  </si>
  <si>
    <t>-770741212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</si>
  <si>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</si>
  <si>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https://podminky.urs.cz/item/CS_URS_2025_02/175151101</t>
  </si>
  <si>
    <t>obsyp potrubí</t>
  </si>
  <si>
    <t>dle PP</t>
  </si>
  <si>
    <t>(162,60+39,70)*1,10*(0,25+0,30)</t>
  </si>
  <si>
    <t>58331200</t>
  </si>
  <si>
    <t>štěrkopísek netříděný</t>
  </si>
  <si>
    <t>-76495329</t>
  </si>
  <si>
    <t>122,392*2 'Přepočtené koeficientem množství</t>
  </si>
  <si>
    <t>211571102.1</t>
  </si>
  <si>
    <t>Filtrační vrstvy  z kameniva fr 4 - 8 / 8 - 16</t>
  </si>
  <si>
    <t>-26320</t>
  </si>
  <si>
    <t>Filtrační vrstvy ukládané do rýh nebo do jam s úpravou povrchu každé vrstvy, s obsypem sběrného potrubí procházejícího filtračními vrstvami, pro jakoukoliv jmenovitou světlost potrubí ze štěrkopísku tříděného fr 4 - 8 / 8 - 16</t>
  </si>
  <si>
    <t>obsyp vsakovacího objektu</t>
  </si>
  <si>
    <t>(6,00+2*0,20+3,60)*2*0,63*0,20</t>
  </si>
  <si>
    <t>nad vsakem</t>
  </si>
  <si>
    <t>6,40*4,00*0,20</t>
  </si>
  <si>
    <t>(7,20+2*0,20+1,80)*2*0,63*0,20</t>
  </si>
  <si>
    <t>7,40*2,20*0,20</t>
  </si>
  <si>
    <t>Svislé a kompletní konstrukce</t>
  </si>
  <si>
    <t>359901211</t>
  </si>
  <si>
    <t>Monitoring stoky jakékoli výšky na nové kanalizaci</t>
  </si>
  <si>
    <t>1587973246</t>
  </si>
  <si>
    <t>Monitoring stok (kamerový systém) jakékoli výšky nová kanalizace</t>
  </si>
  <si>
    <t>https://podminky.urs.cz/item/CS_URS_2025_02/359901211</t>
  </si>
  <si>
    <t>231,34</t>
  </si>
  <si>
    <t>451572111.1</t>
  </si>
  <si>
    <t>Lože pod potrubí otevřený výkop z kameniva drobného těženého fr 4 - 8 / 8 - 16</t>
  </si>
  <si>
    <t>-1235260210</t>
  </si>
  <si>
    <t xml:space="preserve">Lože pod potrubí, stoky a drobné objekty v otevřeném výkopu z kameniva drobného těženého fr 4 - 8 / 8 - 16
</t>
  </si>
  <si>
    <t>pod vsakovací objekt</t>
  </si>
  <si>
    <t>7,00*4,60*0,20</t>
  </si>
  <si>
    <t>8,20*2,80*0,20</t>
  </si>
  <si>
    <t>26544495</t>
  </si>
  <si>
    <t>pod potrubí</t>
  </si>
  <si>
    <t>(162,60+39,70)*1,10*0,15</t>
  </si>
  <si>
    <t>Mezisoučet</t>
  </si>
  <si>
    <t>pod šachty</t>
  </si>
  <si>
    <t>1,50*1,50*0,10*13</t>
  </si>
  <si>
    <t>452112112</t>
  </si>
  <si>
    <t>Osazení betonových prstenců nebo rámů v do 100 mm pod poklopy a mříže</t>
  </si>
  <si>
    <t>-969652702</t>
  </si>
  <si>
    <t>Osazení betonových dílců prstenců nebo rámů pod poklopy a mříže, výšky do 100 mm</t>
  </si>
  <si>
    <t>TBW - Q 40 /600 / 120</t>
  </si>
  <si>
    <t>TBW - Q 80 /600 / 120</t>
  </si>
  <si>
    <t>59224010</t>
  </si>
  <si>
    <t>prstenec šachtový vyrovnávací betonový TBW - Q - 40 / 600 / 120</t>
  </si>
  <si>
    <t>-432928814</t>
  </si>
  <si>
    <t>59224012</t>
  </si>
  <si>
    <t>prstenec šachtový vyrovnávací betonový TBW - Q - 80 / 600 / 120</t>
  </si>
  <si>
    <t>818617690</t>
  </si>
  <si>
    <t>452112121</t>
  </si>
  <si>
    <t>Osazení betonových prstenců nebo rámů na sucho výšky přes 100 do 200 mm pod poklopy a mříže</t>
  </si>
  <si>
    <t>-1520184281</t>
  </si>
  <si>
    <t>Osazení betonových dílců prstenců nebo rámů pod poklopy a mříže na sucho, výšky přes 100 do 200 mm</t>
  </si>
  <si>
    <t>https://podminky.urs.cz/item/CS_URS_2025_02/452112121</t>
  </si>
  <si>
    <t>roznášecí prstenec na vsakovací objekt</t>
  </si>
  <si>
    <t>59224014</t>
  </si>
  <si>
    <t>prstenec šachtový vyrovnávací betonový 625x100x120mm</t>
  </si>
  <si>
    <t>-1586773724</t>
  </si>
  <si>
    <t>452112122</t>
  </si>
  <si>
    <t>Osazení betonových prstenců nebo rámů v přes 100 do 200 mm pod poklopy a mříže</t>
  </si>
  <si>
    <t>-742020670</t>
  </si>
  <si>
    <t>Osazení betonových dílců prstenců nebo rámů pod poklopy a mříže, výšky přes 100 do 200 mm</t>
  </si>
  <si>
    <t>TBW - Q - 100 / 600 / 120</t>
  </si>
  <si>
    <t>TBW - Q - 120 / 600 / 120</t>
  </si>
  <si>
    <t>59224187</t>
  </si>
  <si>
    <t>prstenec šachtový vyrovnávací betonový TBW - Q - 100 / 600 / 120</t>
  </si>
  <si>
    <t>-76206588</t>
  </si>
  <si>
    <t>59224188</t>
  </si>
  <si>
    <t>prstenec šachtový vyrovnávací betonový TBW - Q - 120 / 600 / 120</t>
  </si>
  <si>
    <t>-155214843</t>
  </si>
  <si>
    <t>452311141</t>
  </si>
  <si>
    <t>Podkladní desky z betonu prostého bez zvýšených nároků na prostředí tř. C 16/20 otevřený výkop</t>
  </si>
  <si>
    <t>2099876487</t>
  </si>
  <si>
    <t>Podkladní a zajišťovací konstrukce z betonu prostého v otevřeném výkopu bez zvýšených nároků na prostředí desky pod potrubí, stoky a drobné objekty z betonu tř. C 16/20</t>
  </si>
  <si>
    <t>https://podminky.urs.cz/item/CS_URS_2025_02/452311141</t>
  </si>
  <si>
    <t>1,50*1,50*0,15*13</t>
  </si>
  <si>
    <t>4,388*0,15</t>
  </si>
  <si>
    <t>Trubní vedení</t>
  </si>
  <si>
    <t>871313121</t>
  </si>
  <si>
    <t>Montáž kanalizačního potrubí hladkého plnostěnného SN 8 z PVC-U DN 160</t>
  </si>
  <si>
    <t>-1103585331</t>
  </si>
  <si>
    <t>Montáž kanalizačního potrubí z tvrdého PVC-U hladkého plnostěnného tuhost SN 8 DN 160</t>
  </si>
  <si>
    <t>https://podminky.urs.cz/item/CS_URS_2025_02/871313121</t>
  </si>
  <si>
    <t>UV</t>
  </si>
  <si>
    <t>4,81+5,51+2,85+1,79</t>
  </si>
  <si>
    <t>12,13+1,95</t>
  </si>
  <si>
    <t>28611164</t>
  </si>
  <si>
    <t>trubka kanalizační PVC-U plnostěnná jednovrstvá DN 160x1000mm SN8</t>
  </si>
  <si>
    <t>1112560662</t>
  </si>
  <si>
    <t>29,04*1,03 'Přepočtené koeficientem množství</t>
  </si>
  <si>
    <t>871363123</t>
  </si>
  <si>
    <t>Montáž kanalizačního potrubí hladkého plnostěnného SN 12 z PVC-U DN 250</t>
  </si>
  <si>
    <t>778134165</t>
  </si>
  <si>
    <t>Montáž kanalizačního potrubí z tvrdého PVC-U hladkého plnostěnného tuhost SN 12 DN 250</t>
  </si>
  <si>
    <t>https://podminky.urs.cz/item/CS_URS_2025_02/871363123</t>
  </si>
  <si>
    <t>162,60+39,70</t>
  </si>
  <si>
    <t>28611264</t>
  </si>
  <si>
    <t>trubka kanalizační PVC-U plnostěnná jednovrstvá DN 250x3000mm SN12</t>
  </si>
  <si>
    <t>-1918392953</t>
  </si>
  <si>
    <t>202,3*1,03 'Přepočtené koeficientem množství</t>
  </si>
  <si>
    <t>877310310</t>
  </si>
  <si>
    <t>Montáž kolen na kanalizačním potrubí z PP nebo tvrdého PVC-U trub hladkých plnostěnných DN 150</t>
  </si>
  <si>
    <t>-403597938</t>
  </si>
  <si>
    <t>Montáž tvarovek na kanalizačním plastovém potrubí z PP nebo PVC-U hladkého plnostěnného kolen, víček nebo hrdlových uzávěrů DN 150</t>
  </si>
  <si>
    <t>https://podminky.urs.cz/item/CS_URS_2025_02/877310310</t>
  </si>
  <si>
    <t>15 st</t>
  </si>
  <si>
    <t>45 st</t>
  </si>
  <si>
    <t>60 st</t>
  </si>
  <si>
    <t>28611359</t>
  </si>
  <si>
    <t>koleno kanalizační PVC KG 160x15°</t>
  </si>
  <si>
    <t>824427092</t>
  </si>
  <si>
    <t>28611361</t>
  </si>
  <si>
    <t>koleno kanalizační PVC KG 160x45°</t>
  </si>
  <si>
    <t>452957287</t>
  </si>
  <si>
    <t>28611362</t>
  </si>
  <si>
    <t>koleno kanalizační PVC KG 160x67°</t>
  </si>
  <si>
    <t>-1370056616</t>
  </si>
  <si>
    <t>877350320</t>
  </si>
  <si>
    <t>Montáž odboček na kanalizačním potrubí z PP nebo tvrdého PVC-U trub hladkých plnostěnných DN 200</t>
  </si>
  <si>
    <t>-701838140</t>
  </si>
  <si>
    <t>Montáž tvarovek na kanalizačním plastovém potrubí z PP nebo PVC-U hladkého plnostěnného odboček DN 200</t>
  </si>
  <si>
    <t>https://podminky.urs.cz/item/CS_URS_2025_02/877350320</t>
  </si>
  <si>
    <t>pro UV</t>
  </si>
  <si>
    <t>28611918</t>
  </si>
  <si>
    <t>odbočka kanalizační plastová s hrdlem KG 200/160/45°</t>
  </si>
  <si>
    <t>-952161393</t>
  </si>
  <si>
    <t>890211851</t>
  </si>
  <si>
    <t>Bourání šachet z prostého betonu strojně obestavěného prostoru do 1,5 m3</t>
  </si>
  <si>
    <t>-534780961</t>
  </si>
  <si>
    <t>Bourání šachet a jímek strojně velikosti obestavěného prostoru do 1,5 m3 z prostého betonu</t>
  </si>
  <si>
    <t>https://podminky.urs.cz/item/CS_URS_2025_02/890211851</t>
  </si>
  <si>
    <t>stávající šachta</t>
  </si>
  <si>
    <t>3,14159*0,60*0,60*1,80</t>
  </si>
  <si>
    <t>892351111</t>
  </si>
  <si>
    <t>Tlaková zkouška vodou potrubí DN 150 nebo 200</t>
  </si>
  <si>
    <t>201854671</t>
  </si>
  <si>
    <t>Tlakové zkoušky vodou na potrubí DN 150 nebo 200</t>
  </si>
  <si>
    <t>https://podminky.urs.cz/item/CS_URS_2025_02/892351111</t>
  </si>
  <si>
    <t>892372111</t>
  </si>
  <si>
    <t>Zabezpečení konců potrubí DN do 300 při tlakových zkouškách vodou</t>
  </si>
  <si>
    <t>-131979368</t>
  </si>
  <si>
    <t>Tlakové zkoušky vodou zabezpečení konců potrubí při tlakových zkouškách DN do 300</t>
  </si>
  <si>
    <t>zkoušky</t>
  </si>
  <si>
    <t>892381111</t>
  </si>
  <si>
    <t>Tlaková zkouška vodou potrubí DN 250, DN 300 nebo 350</t>
  </si>
  <si>
    <t>1600989902</t>
  </si>
  <si>
    <t>Tlakové zkoušky vodou na potrubí DN 250, 300 nebo 350</t>
  </si>
  <si>
    <t>894410100</t>
  </si>
  <si>
    <t>Osazení betonových dílců pro kanalizační šachty DN 1000 šachtové dno výšky 500 mm</t>
  </si>
  <si>
    <t>CS ÚRS 2025 01</t>
  </si>
  <si>
    <t>-2094917625</t>
  </si>
  <si>
    <t>Osazení betonových dílců šachet kanalizačních dno DN 1000, výšky 500 mm</t>
  </si>
  <si>
    <t>https://podminky.urs.cz/item/CS_URS_2025_01/894410100</t>
  </si>
  <si>
    <t>TBZ - Q</t>
  </si>
  <si>
    <t>13,00</t>
  </si>
  <si>
    <t>592TBZ - Q</t>
  </si>
  <si>
    <t>TBZ - Q - capitan 250 - 500 - dno šachtové</t>
  </si>
  <si>
    <t>-1424366070</t>
  </si>
  <si>
    <t>894410211</t>
  </si>
  <si>
    <t>Osazení betonových dílců pro kanalizační šachty DN 1000 skruž rovná výšky 250 mm</t>
  </si>
  <si>
    <t>-953126496</t>
  </si>
  <si>
    <t>Osazení betonových dílců šachet kanalizačních skruž rovná DN 1000, výšky 250 mm</t>
  </si>
  <si>
    <t>https://podminky.urs.cz/item/CS_URS_2025_01/894410211</t>
  </si>
  <si>
    <t>TBS - Q - SP</t>
  </si>
  <si>
    <t>PFBTBS - Q - 250</t>
  </si>
  <si>
    <t>TBS - Q1 - 250 / 1000 / 120 SP - Skruž výšky 250 mm</t>
  </si>
  <si>
    <t>-1995915723</t>
  </si>
  <si>
    <t>894410212</t>
  </si>
  <si>
    <t>Osazení betonových dílců pro kanalizační šachty DN 1000 skruž rovná výšky 500 mm</t>
  </si>
  <si>
    <t>1747043656</t>
  </si>
  <si>
    <t>Osazení betonových dílců šachet kanalizačních skruž rovná DN 1000, výšky 500 mm</t>
  </si>
  <si>
    <t>https://podminky.urs.cz/item/CS_URS_2025_01/894410212</t>
  </si>
  <si>
    <t>TBS - Q</t>
  </si>
  <si>
    <t>PFBTBS - Q - 500</t>
  </si>
  <si>
    <t xml:space="preserve">TBS - Q - 500 / 1000 x 120 SP - Skruž výšky 500 mm </t>
  </si>
  <si>
    <t>269506714</t>
  </si>
  <si>
    <t>894410213</t>
  </si>
  <si>
    <t>Osazení betonových dílců pro kanalizační šachty DN 1000 skruž rovná výšky 1000 mm</t>
  </si>
  <si>
    <t>-1744675923</t>
  </si>
  <si>
    <t>Osazení betonových dílců šachet kanalizačních skruž rovná DN 1000, výšky 1000 mm</t>
  </si>
  <si>
    <t>https://podminky.urs.cz/item/CS_URS_2025_01/894410213</t>
  </si>
  <si>
    <t>PFBTBS - Q - 1000</t>
  </si>
  <si>
    <t xml:space="preserve">TBS - Q - 1000 / 1000 / 120 SP -  Skruž výšky 1000 mm </t>
  </si>
  <si>
    <t>-935463158</t>
  </si>
  <si>
    <t>894410232</t>
  </si>
  <si>
    <t>Osazení betonových dílců pro kanalizační šachty DN 1000 skruž přechodová (konus)</t>
  </si>
  <si>
    <t>247062880</t>
  </si>
  <si>
    <t>Osazení betonových dílců šachet kanalizačních skruž přechodová (konus) DN 1000</t>
  </si>
  <si>
    <t>https://podminky.urs.cz/item/CS_URS_2025_01/894410232</t>
  </si>
  <si>
    <t>TBR - Q</t>
  </si>
  <si>
    <t>592TBR - Q</t>
  </si>
  <si>
    <t>TBR - Q.1 - 1000 / 625 x 600 / 120 SPK - konus betonové šachty DN 1000  stupadla poplastovaná</t>
  </si>
  <si>
    <t>-353654811</t>
  </si>
  <si>
    <t>894812332</t>
  </si>
  <si>
    <t>Revizní a čistící šachta z PP DN 600 šachtová roura korugovaná světlé hloubky 2000 mm</t>
  </si>
  <si>
    <t>525096890</t>
  </si>
  <si>
    <t>Revizní a čistící šachta z polypropylenu PP pro hladké trouby DN 600 roura šachtová korugovaná, světlé hloubky 2 000 mm</t>
  </si>
  <si>
    <t>https://podminky.urs.cz/item/CS_URS_2025_02/894812332</t>
  </si>
  <si>
    <t>pro vsaqkovací objekt</t>
  </si>
  <si>
    <t>1+1</t>
  </si>
  <si>
    <t>895941301</t>
  </si>
  <si>
    <t>Osazení vpusti uliční DN 450 z betonových dílců dno s výtokem</t>
  </si>
  <si>
    <t>1804761222</t>
  </si>
  <si>
    <t>Osazení vpusti uliční z betonových dílců DN 450 dno s výtokem</t>
  </si>
  <si>
    <t>https://podminky.urs.cz/item/CS_URS_2025_02/895941301</t>
  </si>
  <si>
    <t>uliční vpusti</t>
  </si>
  <si>
    <t>59224497</t>
  </si>
  <si>
    <t>vpusť uliční DN 450 kaliště s odtokem 150mm PVC 450/250x50mm</t>
  </si>
  <si>
    <t>-1264360170</t>
  </si>
  <si>
    <t>895941313</t>
  </si>
  <si>
    <t>Osazení vpusti uliční DN 450 z betonových dílců skruž horní 295 mm</t>
  </si>
  <si>
    <t>1317456471</t>
  </si>
  <si>
    <t>Osazení vpusti uliční z betonových dílců DN 450 skruž horní 295 mm</t>
  </si>
  <si>
    <t>https://podminky.urs.cz/item/CS_URS_2025_02/895941313</t>
  </si>
  <si>
    <t>59223857</t>
  </si>
  <si>
    <t>skruž betonová horní pro uliční vpusť 450x295x50mm</t>
  </si>
  <si>
    <t>-1597826543</t>
  </si>
  <si>
    <t>895941323</t>
  </si>
  <si>
    <t>Osazení vpusti uliční DN 450 z betonových dílců skruž středová 570 mm</t>
  </si>
  <si>
    <t>1983921634</t>
  </si>
  <si>
    <t>Osazení vpusti uliční z betonových dílců DN 450 skruž středová 570 mm</t>
  </si>
  <si>
    <t>https://podminky.urs.cz/item/CS_URS_2025_02/895941323</t>
  </si>
  <si>
    <t>59224488</t>
  </si>
  <si>
    <t>skruž betonová středová pro uliční vpusť 450x570x50mm</t>
  </si>
  <si>
    <t>231964850</t>
  </si>
  <si>
    <t>28661789</t>
  </si>
  <si>
    <t>koš kalový ocelový pro silniční vpusť 425mm vč. madla</t>
  </si>
  <si>
    <t>488597074</t>
  </si>
  <si>
    <t>897171112</t>
  </si>
  <si>
    <t>Akumulační boxy z PP pro vsakování dešťových vod pod pochozí plochy a plochy zatížené osobními automobily objemu přes 10 do 30 m3</t>
  </si>
  <si>
    <t>-548232857</t>
  </si>
  <si>
    <t>Akumulační boxy z polypropylenu PP pro vsakování dešťových vod pro pochozí a pod plochy zatížené osobními automobily o celkovém akumulačním objemu přes 10 do 30 m3</t>
  </si>
  <si>
    <t>https://podminky.urs.cz/item/CS_URS_2025_02/897171112</t>
  </si>
  <si>
    <t>vsaky</t>
  </si>
  <si>
    <t>6,00*3,60*0,63</t>
  </si>
  <si>
    <t>7,20*1,80*0,63</t>
  </si>
  <si>
    <t>899 - x 1</t>
  </si>
  <si>
    <t>těsnění šachtové - dodávka a osazení</t>
  </si>
  <si>
    <t>ks</t>
  </si>
  <si>
    <t>990129438</t>
  </si>
  <si>
    <t>70</t>
  </si>
  <si>
    <t>899 - x 2</t>
  </si>
  <si>
    <t>dodávka a osazení filtru</t>
  </si>
  <si>
    <t>-37227256</t>
  </si>
  <si>
    <t>dodávka a osazení filtru  na odtokové potrubí  pro zachycení hrubých nečistot</t>
  </si>
  <si>
    <t>71</t>
  </si>
  <si>
    <t>899102211</t>
  </si>
  <si>
    <t>Demontáž poklopů litinových nebo ocelových včetně rámů hmotnosti přes 50 do 100 kg</t>
  </si>
  <si>
    <t>1199207602</t>
  </si>
  <si>
    <t>Demontáž poklopů litinových a ocelových včetně rámů, hmotnosti jednotlivě přes 50 do 100 Kg</t>
  </si>
  <si>
    <t>https://podminky.urs.cz/item/CS_URS_2025_02/899102211</t>
  </si>
  <si>
    <t>72</t>
  </si>
  <si>
    <t>899104112</t>
  </si>
  <si>
    <t>Osazení poklopů litinových, ocelových nebo železobetonových včetně rámů pro třídu zatížení D400, E600</t>
  </si>
  <si>
    <t>-1754487436</t>
  </si>
  <si>
    <t>Osazení poklopů šachtových litinových, ocelových nebo železobetonových včetně rámů pro třídu zatížení D400, E600</t>
  </si>
  <si>
    <t>https://podminky.urs.cz/item/CS_URS_2025_02/899104112</t>
  </si>
  <si>
    <t>vsakovací objekt</t>
  </si>
  <si>
    <t>2,00</t>
  </si>
  <si>
    <t>šachty</t>
  </si>
  <si>
    <t>73</t>
  </si>
  <si>
    <t>28661935</t>
  </si>
  <si>
    <t>poklop šachtový litinový DN 600 pro třídu zatížení D400</t>
  </si>
  <si>
    <t>676098514</t>
  </si>
  <si>
    <t>74</t>
  </si>
  <si>
    <t>899204112</t>
  </si>
  <si>
    <t>Osazení mříží litinových včetně rámů a košů na bahno pro třídu zatížení D400, E600</t>
  </si>
  <si>
    <t>2109503433</t>
  </si>
  <si>
    <t>https://podminky.urs.cz/item/CS_URS_2025_02/899204112</t>
  </si>
  <si>
    <t>75</t>
  </si>
  <si>
    <t>55241040</t>
  </si>
  <si>
    <t>mříž litinová 600/40T, 420x620 D400</t>
  </si>
  <si>
    <t>1700605452</t>
  </si>
  <si>
    <t>76</t>
  </si>
  <si>
    <t>899623141</t>
  </si>
  <si>
    <t>Obetonování potrubí nebo zdiva stok betonem prostým tř. C 12/15 v otevřeném výkopu</t>
  </si>
  <si>
    <t>2025888648</t>
  </si>
  <si>
    <t>Obetonování potrubí nebo zdiva stok betonem prostým v otevřeném výkopu, betonem tř. C 12/15</t>
  </si>
  <si>
    <t>https://podminky.urs.cz/item/CS_URS_2025_02/899623141</t>
  </si>
  <si>
    <t>pro vpusti</t>
  </si>
  <si>
    <t>0,50*0,50*1,20*6</t>
  </si>
  <si>
    <t>77</t>
  </si>
  <si>
    <t>899722114</t>
  </si>
  <si>
    <t>Krytí potrubí z plastů výstražnou fólií z PVC 40 cm</t>
  </si>
  <si>
    <t>220071723</t>
  </si>
  <si>
    <t>Krytí potrubí z plastů výstražnou fólií z PVC šířky 40 cm</t>
  </si>
  <si>
    <t>78</t>
  </si>
  <si>
    <t>89999 - x 2</t>
  </si>
  <si>
    <t>zkoušky vodotěsnosti vodou - šachty</t>
  </si>
  <si>
    <t>318562043</t>
  </si>
  <si>
    <t>79</t>
  </si>
  <si>
    <t>997013111</t>
  </si>
  <si>
    <t>Vnitrostaveništní doprava suti a vybouraných hmot pro budovy v do 6 m</t>
  </si>
  <si>
    <t>902961403</t>
  </si>
  <si>
    <t>Vnitrostaveništní doprava suti a vybouraných hmot vodorovně do 50 m s naložením základní pro budovy a haly výšky do 6 m</t>
  </si>
  <si>
    <t>https://podminky.urs.cz/item/CS_URS_2025_02/997013111</t>
  </si>
  <si>
    <t>80</t>
  </si>
  <si>
    <t>997013219</t>
  </si>
  <si>
    <t>Příplatek k vnitrostaveništní dopravě suti a vybouraných hmot za zvětšenou dopravu suti ZKD 10 m</t>
  </si>
  <si>
    <t>32099568</t>
  </si>
  <si>
    <t>Vnitrostaveništní doprava suti a vybouraných hmot vodorovně do 50 m s naložením Příplatek k cenám -3111 až -3217 za zvětšenou vodorovnou dopravu přes vymezenou dopravní vzdálenost za každých dalších započatých 10 m</t>
  </si>
  <si>
    <t>https://podminky.urs.cz/item/CS_URS_2025_02/997013219</t>
  </si>
  <si>
    <t>3,683*2 'Přepočtené koeficientem množství</t>
  </si>
  <si>
    <t>81</t>
  </si>
  <si>
    <t>997013501</t>
  </si>
  <si>
    <t>Odvoz suti a vybouraných hmot na skládku nebo meziskládku do 1 km se složením</t>
  </si>
  <si>
    <t>-1344783588</t>
  </si>
  <si>
    <t>Odvoz suti a vybouraných hmot na skládku nebo meziskládku se složením, na vzdálenost do 1 km</t>
  </si>
  <si>
    <t>https://podminky.urs.cz/item/CS_URS_2025_02/997013501</t>
  </si>
  <si>
    <t>82</t>
  </si>
  <si>
    <t>997013509</t>
  </si>
  <si>
    <t>Příplatek k odvozu suti a vybouraných hmot na skládku ZKD 1 km přes 1 km</t>
  </si>
  <si>
    <t>-246561005</t>
  </si>
  <si>
    <t>Odvoz suti a vybouraných hmot na skládku nebo meziskládku se složením, na vzdálenost Příplatek k ceně za každý další započatý 1 km přes 1 km</t>
  </si>
  <si>
    <t>https://podminky.urs.cz/item/CS_URS_2025_02/997013509</t>
  </si>
  <si>
    <t>3,683*15 'Přepočtené koeficientem množství</t>
  </si>
  <si>
    <t>83</t>
  </si>
  <si>
    <t>997013601</t>
  </si>
  <si>
    <t>Poplatek za uložení na skládce (skládkovné) stavebního odpadu betonového kód odpadu 17 01 01</t>
  </si>
  <si>
    <t>-1537953130</t>
  </si>
  <si>
    <t>Poplatek za uložení stavebního odpadu na skládce (skládkovné) z prostého betonu zatříděného do Katalogu odpadů pod kódem 17 01 01</t>
  </si>
  <si>
    <t>https://podminky.urs.cz/item/CS_URS_2025_02/997013601</t>
  </si>
  <si>
    <t>3,683*0,3 'Přepočtené koeficientem množství</t>
  </si>
  <si>
    <t>84</t>
  </si>
  <si>
    <t>997013861</t>
  </si>
  <si>
    <t>Poplatek za uložení stavebního odpadu na recyklační skládce (skládkovné) z prostého betonu kód odpadu 17 01 01</t>
  </si>
  <si>
    <t>1023478056</t>
  </si>
  <si>
    <t>Poplatek za uložení stavebního odpadu na recyklační skládce (skládkovné) z prostého betonu zatříděného do Katalogu odpadů pod kódem 17 01 01</t>
  </si>
  <si>
    <t>https://podminky.urs.cz/item/CS_URS_2025_02/997013861</t>
  </si>
  <si>
    <t>3,683*0,7 'Přepočtené koeficientem množství</t>
  </si>
  <si>
    <t>85</t>
  </si>
  <si>
    <t>998276101</t>
  </si>
  <si>
    <t>Přesun hmot pro trubní vedení z trub z plastických hmot otevřený výkop</t>
  </si>
  <si>
    <t>-1721986205</t>
  </si>
  <si>
    <t>Přesun hmot pro trubní vedení hloubené z trub z plastických hmot nebo sklolaminátových pro vodovody, kanalizace, teplovody, produktovody v otevřeném výkopu dopravní vzdálenost do 15 m</t>
  </si>
  <si>
    <t>https://podminky.urs.cz/item/CS_URS_2025_01/998276101</t>
  </si>
  <si>
    <t>003 - SO 401 - veřejné osvětlení</t>
  </si>
  <si>
    <t>HSV - HSV</t>
  </si>
  <si>
    <t xml:space="preserve">    741001 - Material elektro VO</t>
  </si>
  <si>
    <t xml:space="preserve">    741001-R - Rozvadeč</t>
  </si>
  <si>
    <t xml:space="preserve">    741002 - Montáže  elektro VO</t>
  </si>
  <si>
    <t xml:space="preserve">    741003 - Zemní práce při extr.mont.pracích</t>
  </si>
  <si>
    <t xml:space="preserve">    741004 - Ostatní</t>
  </si>
  <si>
    <t xml:space="preserve">    741005 - Demontáž</t>
  </si>
  <si>
    <t xml:space="preserve">    741006 - Překládka sloupu VO</t>
  </si>
  <si>
    <t>VRN - Vedlejší rozpočtové náklady</t>
  </si>
  <si>
    <t xml:space="preserve">    VRN1 - Průzkumné, zeměměřičské a projektové práce</t>
  </si>
  <si>
    <t>741001</t>
  </si>
  <si>
    <t>Material elektro VO</t>
  </si>
  <si>
    <t>31674113</t>
  </si>
  <si>
    <t>stožár osvětlovací uliční Pz 159/133/114 v 6,2m</t>
  </si>
  <si>
    <t>-1272980815</t>
  </si>
  <si>
    <t>2006401</t>
  </si>
  <si>
    <t>SVIT. BGP391 LED-HB/727 I DM12 CLO 48/60</t>
  </si>
  <si>
    <t>881882451</t>
  </si>
  <si>
    <t>35713140</t>
  </si>
  <si>
    <t>rozvodnice s stožárovou svorkovnicí</t>
  </si>
  <si>
    <t>-975512754</t>
  </si>
  <si>
    <t>rozvodnice stožárovou svorkovnicí</t>
  </si>
  <si>
    <t>34111090</t>
  </si>
  <si>
    <t>kabel silový s Cu jádrem 1 kV 5x1,5mm2</t>
  </si>
  <si>
    <t>-1914242499</t>
  </si>
  <si>
    <t>6*8</t>
  </si>
  <si>
    <t>34111076</t>
  </si>
  <si>
    <t>kabel silový s Cu jádrem 1 kV 4x10mm2</t>
  </si>
  <si>
    <t>1179655219</t>
  </si>
  <si>
    <t>34571352</t>
  </si>
  <si>
    <t>trubka elektroinstalační ohebná dvouplášťová korugovaná D 52/63 mm, HDPE+LDPE</t>
  </si>
  <si>
    <t>-1707946638</t>
  </si>
  <si>
    <t>35441073</t>
  </si>
  <si>
    <t>drát D 10mm FeZn</t>
  </si>
  <si>
    <t>-2059251638</t>
  </si>
  <si>
    <t>53395076</t>
  </si>
  <si>
    <t>hladká část trubky injektážní pro vetknutí stožáru</t>
  </si>
  <si>
    <t>-1558606118</t>
  </si>
  <si>
    <t>hladká část trubky injektážní D 50</t>
  </si>
  <si>
    <t>35441986</t>
  </si>
  <si>
    <t>svorka odbočovací a spojovací  FeZn</t>
  </si>
  <si>
    <t>-2004250061</t>
  </si>
  <si>
    <t>svorka odbočovací a spojovací pro pásek 30x4 mm, FeZn</t>
  </si>
  <si>
    <t>35436315</t>
  </si>
  <si>
    <t>hlava rozdělovací smršťovaná přímá do 1kV SKE 4f/3+4 kabel 27-45mm / průřez 35-150mm</t>
  </si>
  <si>
    <t>1060924846</t>
  </si>
  <si>
    <t>24618218</t>
  </si>
  <si>
    <t xml:space="preserve">nátěr hydroizolační </t>
  </si>
  <si>
    <t>-1971677263</t>
  </si>
  <si>
    <t>nátěr hydroizolační pro opravy asfaltových střech</t>
  </si>
  <si>
    <t>741001-R</t>
  </si>
  <si>
    <t>Rozvadeč</t>
  </si>
  <si>
    <t>35713112</t>
  </si>
  <si>
    <t>rozvodnice nástěnná, průhledné dveře, 4 řady, šířka 14 modulárních jednotek</t>
  </si>
  <si>
    <t>-613648898</t>
  </si>
  <si>
    <t>34561664</t>
  </si>
  <si>
    <t>svornice řadová šroubovací s nosnou lištou a průřezem vodiče 10mm2</t>
  </si>
  <si>
    <t>980052626</t>
  </si>
  <si>
    <t>34536392</t>
  </si>
  <si>
    <t>spínač páčkový trojpólový 32A  na DIN lištu</t>
  </si>
  <si>
    <t>-1968970327</t>
  </si>
  <si>
    <t>spínač páčkový trojpólový 25A nástěnný se signální doutnavkou 39563-13C</t>
  </si>
  <si>
    <t>35821108</t>
  </si>
  <si>
    <t>stykač 4pólový  BZ326461 (umístěn v rozvaděči VO)</t>
  </si>
  <si>
    <t>-512528168</t>
  </si>
  <si>
    <t>stykač vzduchový 3pólový  C17.10 220-230V / 50Hz (umístěn v rozvaděči VO)</t>
  </si>
  <si>
    <t>11111</t>
  </si>
  <si>
    <t>ostatní drobní material</t>
  </si>
  <si>
    <t>15100896</t>
  </si>
  <si>
    <t>220110154</t>
  </si>
  <si>
    <t>Výroba a montáž rozvadeče</t>
  </si>
  <si>
    <t>-2010380147</t>
  </si>
  <si>
    <t>Ukončení kabelu v závěru nebo v rozvaděči celoplastového bez pancíře se zářezovými svorkovnicemi do 100 žil</t>
  </si>
  <si>
    <t>741002</t>
  </si>
  <si>
    <t>Montáže  elektro VO</t>
  </si>
  <si>
    <t>210040001</t>
  </si>
  <si>
    <t>Montáž sloupů nn FEZN jednoduchých do 12 m</t>
  </si>
  <si>
    <t>440525264</t>
  </si>
  <si>
    <t>Montáž sloupů a stožárů venkovního vedení nn bez výstroje  z předpjatého betonu včetně krycí hlavice, rozvozu, vztyčení a očíslování stožáru do 12 m jednoduchých</t>
  </si>
  <si>
    <t>210202013</t>
  </si>
  <si>
    <t>Montáž svítidlo výbojkové průmyslové nebo venkovní na výložník</t>
  </si>
  <si>
    <t>172785414</t>
  </si>
  <si>
    <t>Montáž svítidel výbojkových se zapojením vodičů průmyslových nebo venkovních na výložník</t>
  </si>
  <si>
    <t>210220302</t>
  </si>
  <si>
    <t>Montáž svorek hromosvodných se 3 a více šrouby</t>
  </si>
  <si>
    <t>363047793</t>
  </si>
  <si>
    <t>Montáž hromosvodného vedení  svorek se 3 a vícešrouby</t>
  </si>
  <si>
    <t>210280002</t>
  </si>
  <si>
    <t>očíslování sloupů</t>
  </si>
  <si>
    <t>-1835557020</t>
  </si>
  <si>
    <t>Zkoušky a prohlídky elektrických rozvodů a zařízení  celková prohlídka, zkoušení, měření a vyhotovení revizní zprávy pro objem montážních prací přes 100 do 500 tisíc Kč</t>
  </si>
  <si>
    <t>210812001</t>
  </si>
  <si>
    <t>Montáž kabel Cu plný kulatý do 1 kV 2x1,5 až 6 mm2 uložený volně nebo v liště (CYKY)</t>
  </si>
  <si>
    <t>1952495954</t>
  </si>
  <si>
    <t>Montáž izolovaných kabelů měděných do 1 kV bez ukončení plných a kulatých (CYKY, CHKE-R,...) uložených volně nebo v liště počtu a průřezu žil 2x1,5 až 6 mm2</t>
  </si>
  <si>
    <t>210812013</t>
  </si>
  <si>
    <t>Montáž kabel Cu plný kulatý do 1 kV 3x10 až 16 mm2 uložený volně nebo v liště (CYKY)</t>
  </si>
  <si>
    <t>337416141</t>
  </si>
  <si>
    <t>Montáž izolovaných kabelů měděných do 1 kV bez ukončení plných a kulatých (CYKY, CHKE-R,...) uložených volně nebo v liště počtu a průřezu žil 3x10 až 16 mm2</t>
  </si>
  <si>
    <t>220182002</t>
  </si>
  <si>
    <t>Zatažení kabelu dochraničky + pokládka zemnícího pásku</t>
  </si>
  <si>
    <t>2092074341</t>
  </si>
  <si>
    <t>Zatažení trubek do chráničky 110 mm ochranné z HDPE</t>
  </si>
  <si>
    <t>460490012</t>
  </si>
  <si>
    <t>Krytí kabelů výstražnou fólií šířky 25 cm</t>
  </si>
  <si>
    <t>-435433018</t>
  </si>
  <si>
    <t>Krytí kabelů, spojek, koncovek a odbočnic  kabelů výstražnou fólií z PVC včetně vyrovnání povrchu rýhy, rozvinutí a uložení fólie do rýhy, fólie šířky do 25cm</t>
  </si>
  <si>
    <t>741136351</t>
  </si>
  <si>
    <t>Montáž a přepojení do stavajicí soustavy</t>
  </si>
  <si>
    <t>hod</t>
  </si>
  <si>
    <t>-1091015225</t>
  </si>
  <si>
    <t>741310532</t>
  </si>
  <si>
    <t>Montáž elektrovýzbroje</t>
  </si>
  <si>
    <t>-2047932871</t>
  </si>
  <si>
    <t>Montáž spínačů tří nebo čtyřpólových v krytu se zapojením vodičů vačkových s pojistkami 63 A, počet svorek 3 až 6</t>
  </si>
  <si>
    <t>741003</t>
  </si>
  <si>
    <t>Zemní práce při extr.mont.pracích</t>
  </si>
  <si>
    <t>460050003</t>
  </si>
  <si>
    <t>Hloubení nezapažených jam pro stožáry jednoduché délky do 8 m na rovině ručně v hornině tř 3</t>
  </si>
  <si>
    <t>-703922793</t>
  </si>
  <si>
    <t>460080013</t>
  </si>
  <si>
    <t>Základové konstrukce z monolitického betonu C 12/15 bez bednění</t>
  </si>
  <si>
    <t>-93730174</t>
  </si>
  <si>
    <t>Pol11</t>
  </si>
  <si>
    <t>Betonová směs C12/15 včetně dopravy</t>
  </si>
  <si>
    <t>256</t>
  </si>
  <si>
    <t>883332179</t>
  </si>
  <si>
    <t>460120013</t>
  </si>
  <si>
    <t>Zásyp jam ručně v hornině třídy 3</t>
  </si>
  <si>
    <t>-1497592327</t>
  </si>
  <si>
    <t>460200163</t>
  </si>
  <si>
    <t>Hloubení kabelových nezapažených rýh ručně š 35 cm, hl 80 cm, v hornině tř 3</t>
  </si>
  <si>
    <t>1173597724</t>
  </si>
  <si>
    <t>460200293</t>
  </si>
  <si>
    <t>Hloubení kabelových nezapažených rýh ručně š 50 cm, hl 110 cm, v hornině tř 3</t>
  </si>
  <si>
    <t>-1847763030</t>
  </si>
  <si>
    <t>460421172</t>
  </si>
  <si>
    <t>Lože kabelů z písku nebo štěrkopísku tl 10 cm nad kabel, kryté plastovou deskou, š lože do 50 cm</t>
  </si>
  <si>
    <t>-1949441910</t>
  </si>
  <si>
    <t>Pol13</t>
  </si>
  <si>
    <t>Písek pro kabelové lože</t>
  </si>
  <si>
    <t>-906594705</t>
  </si>
  <si>
    <t>Pol14</t>
  </si>
  <si>
    <t>Kabelová výstražná folie š 25 cm</t>
  </si>
  <si>
    <t>-131642519</t>
  </si>
  <si>
    <t>460560143</t>
  </si>
  <si>
    <t>Zásyp rýh ručně šířky 35 cm, hloubky 60 cm, z horniny třídy 3</t>
  </si>
  <si>
    <t>-2129510141</t>
  </si>
  <si>
    <t>460560273</t>
  </si>
  <si>
    <t>Zásyp rýh ručně šířky 50 cm, hloubky 90 cm, z horniny třídy 3</t>
  </si>
  <si>
    <t>-144559825</t>
  </si>
  <si>
    <t>741004</t>
  </si>
  <si>
    <t>Ostatní</t>
  </si>
  <si>
    <t>111</t>
  </si>
  <si>
    <t>Příspěvek na recyklaci</t>
  </si>
  <si>
    <t>-1636913486</t>
  </si>
  <si>
    <t>112</t>
  </si>
  <si>
    <t>Práce plošina (autojeřáb)</t>
  </si>
  <si>
    <t>71475825</t>
  </si>
  <si>
    <t>Skládkovné + odvoz suti</t>
  </si>
  <si>
    <t>-1569404756</t>
  </si>
  <si>
    <t>Zaměření, geodetické práce</t>
  </si>
  <si>
    <t>Produkce, doprava</t>
  </si>
  <si>
    <t>97617858</t>
  </si>
  <si>
    <t>Revize</t>
  </si>
  <si>
    <t>1440443439</t>
  </si>
  <si>
    <t>Předání, zaškolení</t>
  </si>
  <si>
    <t>-1655927121</t>
  </si>
  <si>
    <t>741005</t>
  </si>
  <si>
    <t>Demontáž</t>
  </si>
  <si>
    <t>741213813</t>
  </si>
  <si>
    <t>Demontáž kabelu silového z rozvodnice průřezu žil do 10 mm2 bez zachování funkčnosti</t>
  </si>
  <si>
    <t>-1295240633</t>
  </si>
  <si>
    <t>Demontáž kabelu z rozvodnice bez zachování funkčnosti (do suti) silových, průřezu přes 4 do 10 mm2</t>
  </si>
  <si>
    <t>741006</t>
  </si>
  <si>
    <t>Překládka sloupu VO</t>
  </si>
  <si>
    <t>113</t>
  </si>
  <si>
    <t>Demontáž a zpětná montáž sloupu VO</t>
  </si>
  <si>
    <t>358326975</t>
  </si>
  <si>
    <t>210040612</t>
  </si>
  <si>
    <t>D+M kabelové spojky včetne zemnní práce</t>
  </si>
  <si>
    <t>-1109597119</t>
  </si>
  <si>
    <t>Montáž vodičů, šablon a vazů venkovního vedení nn  včetně naložení, rozvozu a složení kruhů vodičů, navalení na rozvíjecí zařízení, rozvezení, zavěšení a sejmutí rozvinovacích kladek, rozvinutí, nahození a vyregulování vodičů do průhybu, přirážek za ztížené rozvinování, tahových spojů, včetně úpravy konců vodičů, jejich očištění a natření ochranným tukem lisovanou spojkou přes 70 do 120 mm2</t>
  </si>
  <si>
    <t>VRN</t>
  </si>
  <si>
    <t>Vedlejší rozpočtové náklady</t>
  </si>
  <si>
    <t>VRN1</t>
  </si>
  <si>
    <t>Průzkumné, zeměměřičské a projektové práce</t>
  </si>
  <si>
    <t>012002000</t>
  </si>
  <si>
    <t>Geodetické práce po ukončení prací</t>
  </si>
  <si>
    <t>1024</t>
  </si>
  <si>
    <t>-1139739007</t>
  </si>
  <si>
    <t>Geodetické práce</t>
  </si>
  <si>
    <t>012103000</t>
  </si>
  <si>
    <t>Geodetické práce před výstavbou vytyčení ing. sítéí</t>
  </si>
  <si>
    <t>633471777</t>
  </si>
  <si>
    <t>Geodetické práce před výstavbou</t>
  </si>
  <si>
    <t>013244000</t>
  </si>
  <si>
    <t>Dokumentace pro provádění stavby</t>
  </si>
  <si>
    <t>196395218</t>
  </si>
  <si>
    <t>999 - vedlejší a ostatní nákaldy stavby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</si>
  <si>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</si>
  <si>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</si>
  <si>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</si>
  <si>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Ostatní náklady</t>
  </si>
  <si>
    <t xml:space="preserve">    VRN9 - Ostatní náklady</t>
  </si>
  <si>
    <t>3.103</t>
  </si>
  <si>
    <t>Vytyčení podzemních zařízení a stavby, rizika a zvláštní opatření</t>
  </si>
  <si>
    <t>Kč</t>
  </si>
  <si>
    <t>2075174976</t>
  </si>
  <si>
    <t>3.111</t>
  </si>
  <si>
    <t>Označení stavby</t>
  </si>
  <si>
    <t>1157053433</t>
  </si>
  <si>
    <t>3.112</t>
  </si>
  <si>
    <t>Fotodokumentace stavby a všech objektů</t>
  </si>
  <si>
    <t>-480826067</t>
  </si>
  <si>
    <t>Průzkumné, geodetické a projektové práce</t>
  </si>
  <si>
    <t>011603000.1</t>
  </si>
  <si>
    <t>Revize kanalizačního řádu</t>
  </si>
  <si>
    <t>-177643382</t>
  </si>
  <si>
    <t>VRN3</t>
  </si>
  <si>
    <t>Zařízení staveniště</t>
  </si>
  <si>
    <t>030001000</t>
  </si>
  <si>
    <t>proc</t>
  </si>
  <si>
    <t>-376362658</t>
  </si>
  <si>
    <t>https://podminky.urs.cz/item/CS_URS_2025_01/030001000</t>
  </si>
  <si>
    <t>VRN4</t>
  </si>
  <si>
    <t>Inženýrská činnost</t>
  </si>
  <si>
    <t>041002000</t>
  </si>
  <si>
    <t>Dozory geotechnika</t>
  </si>
  <si>
    <t>-597175085</t>
  </si>
  <si>
    <t>044002000</t>
  </si>
  <si>
    <t>Revize a zkoušky</t>
  </si>
  <si>
    <t>kč</t>
  </si>
  <si>
    <t>74630445</t>
  </si>
  <si>
    <t>VRN7</t>
  </si>
  <si>
    <t>Ostatní náklady</t>
  </si>
  <si>
    <t>070001000.1</t>
  </si>
  <si>
    <t>Dočasná dopravní opatření</t>
  </si>
  <si>
    <t>kpl</t>
  </si>
  <si>
    <t>-233254023</t>
  </si>
  <si>
    <t>dočasná dopravní opatření</t>
  </si>
  <si>
    <t xml:space="preserve">náklady na vyhotovení návrhu dočasného dopravního opatření, jeho projednání s dotčenými orgány a organizacemi </t>
  </si>
  <si>
    <t xml:space="preserve"> dodání dopravních značek a světelné signalizace, jejich rozmístění a přemisťování,</t>
  </si>
  <si>
    <t>jejich údržba v průběhu výstavby včetně následného odstranění po ukončení stavebních prací</t>
  </si>
  <si>
    <t xml:space="preserve">dopravní omezení během realizace stavby po jednotlivých stavebních objektech s důrazem, že provoz autobusového nádraží nesmí být přerušen. </t>
  </si>
  <si>
    <t>obsahuje označení stavby, označení výjezdu ze stavby</t>
  </si>
  <si>
    <t>070001000.10</t>
  </si>
  <si>
    <t>projektové práce skutečného porvedení</t>
  </si>
  <si>
    <t>1809651816</t>
  </si>
  <si>
    <t>dokumentace skutečného provedení stavby</t>
  </si>
  <si>
    <t xml:space="preserve">digitální verze ve formátech DWG, XLS, DOC </t>
  </si>
  <si>
    <t>070001000.6</t>
  </si>
  <si>
    <t>Geodetické práce pro provedení satvby</t>
  </si>
  <si>
    <t>-1650284901</t>
  </si>
  <si>
    <t>geodetické práce pro provedení stavby a konečná záměra objektu ( podklad pro dokumentaci skutečného provedení stavby )</t>
  </si>
  <si>
    <t>součástí je i zaměření anten ( výška i poloha ) vč vypracování protokolu. Odevzdání 3 x papírově + digitální forma</t>
  </si>
  <si>
    <t>070001000.7</t>
  </si>
  <si>
    <t>Podklady pro zajištění kolaudace stavby</t>
  </si>
  <si>
    <t>-2120449558</t>
  </si>
  <si>
    <t>podklady pro zajištění kolaudace stavby nebo souhlasu s užíváním stavby, účast na kolaudaci stavby</t>
  </si>
  <si>
    <t>dvě vyhotovení dokladové části + digitální forna  v pdf</t>
  </si>
  <si>
    <t>080001000.1</t>
  </si>
  <si>
    <t>Předání sítí před zakrytím sítí</t>
  </si>
  <si>
    <t>-2015622050</t>
  </si>
  <si>
    <t>080001000.2</t>
  </si>
  <si>
    <t>hutnící zkoušky</t>
  </si>
  <si>
    <t>599539731</t>
  </si>
  <si>
    <t>VRN9</t>
  </si>
  <si>
    <t>091002000</t>
  </si>
  <si>
    <t>sondy pro ověření stávajících sítí TI</t>
  </si>
  <si>
    <t>1862257199</t>
  </si>
  <si>
    <t>6,00</t>
  </si>
  <si>
    <t>094104000</t>
  </si>
  <si>
    <t>Náklady na opatření BOZP</t>
  </si>
  <si>
    <t>1468794973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</si>
</sst>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0" fontId="8" fillId="0" borderId="15" xfId="0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0" fontId="24" fillId="0" borderId="15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9" fillId="0" borderId="22" xfId="0" applyFont="1" applyBorder="1" applyAlignment="1">
      <alignment horizontal="center" vertical="center"/>
    </xf>
    <xf numFmtId="49" fontId="39" fillId="0" borderId="22" xfId="0" applyNumberFormat="1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center" vertical="center" wrapText="1"/>
    </xf>
    <xf numFmtId="167" fontId="39" fillId="0" borderId="22" xfId="0" applyNumberFormat="1" applyFont="1" applyBorder="1" applyAlignment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181351004" TargetMode="External"/><Relationship Id="rId18" Type="http://schemas.openxmlformats.org/officeDocument/2006/relationships/hyperlink" Target="https://podminky.urs.cz/item/CS_URS_2025_02/275313611" TargetMode="External"/><Relationship Id="rId26" Type="http://schemas.openxmlformats.org/officeDocument/2006/relationships/hyperlink" Target="https://podminky.urs.cz/item/CS_URS_2025_02/567122111" TargetMode="External"/><Relationship Id="rId39" Type="http://schemas.openxmlformats.org/officeDocument/2006/relationships/hyperlink" Target="https://podminky.urs.cz/item/CS_URS_2025_02/919726123" TargetMode="External"/><Relationship Id="rId21" Type="http://schemas.openxmlformats.org/officeDocument/2006/relationships/hyperlink" Target="https://podminky.urs.cz/item/CS_URS_2025_02/564730101" TargetMode="External"/><Relationship Id="rId34" Type="http://schemas.openxmlformats.org/officeDocument/2006/relationships/hyperlink" Target="https://podminky.urs.cz/item/CS_URS_2025_02/914511113" TargetMode="External"/><Relationship Id="rId42" Type="http://schemas.openxmlformats.org/officeDocument/2006/relationships/hyperlink" Target="https://podminky.urs.cz/item/CS_URS_2025_02/935932627" TargetMode="External"/><Relationship Id="rId47" Type="http://schemas.openxmlformats.org/officeDocument/2006/relationships/hyperlink" Target="https://podminky.urs.cz/item/CS_URS_2025_02/997221645" TargetMode="External"/><Relationship Id="rId50" Type="http://schemas.openxmlformats.org/officeDocument/2006/relationships/hyperlink" Target="https://podminky.urs.cz/item/CS_URS_2025_02/997221875" TargetMode="External"/><Relationship Id="rId7" Type="http://schemas.openxmlformats.org/officeDocument/2006/relationships/hyperlink" Target="https://podminky.urs.cz/item/CS_URS_2025_02/162751119" TargetMode="External"/><Relationship Id="rId2" Type="http://schemas.openxmlformats.org/officeDocument/2006/relationships/hyperlink" Target="https://podminky.urs.cz/item/CS_URS_2025_02/113107242" TargetMode="External"/><Relationship Id="rId16" Type="http://schemas.openxmlformats.org/officeDocument/2006/relationships/hyperlink" Target="https://podminky.urs.cz/item/CS_URS_2025_02/212752402" TargetMode="External"/><Relationship Id="rId29" Type="http://schemas.openxmlformats.org/officeDocument/2006/relationships/hyperlink" Target="https://podminky.urs.cz/item/CS_URS_2025_02/577134111" TargetMode="External"/><Relationship Id="rId11" Type="http://schemas.openxmlformats.org/officeDocument/2006/relationships/hyperlink" Target="https://podminky.urs.cz/item/CS_URS_2025_02/171251201" TargetMode="External"/><Relationship Id="rId24" Type="http://schemas.openxmlformats.org/officeDocument/2006/relationships/hyperlink" Target="https://podminky.urs.cz/item/CS_URS_2025_02/564861111" TargetMode="External"/><Relationship Id="rId32" Type="http://schemas.openxmlformats.org/officeDocument/2006/relationships/hyperlink" Target="https://podminky.urs.cz/item/CS_URS_2025_02/596312111" TargetMode="External"/><Relationship Id="rId37" Type="http://schemas.openxmlformats.org/officeDocument/2006/relationships/hyperlink" Target="https://podminky.urs.cz/item/CS_URS_2025_02/916331112" TargetMode="External"/><Relationship Id="rId40" Type="http://schemas.openxmlformats.org/officeDocument/2006/relationships/hyperlink" Target="https://podminky.urs.cz/item/CS_URS_2025_02/935932418" TargetMode="External"/><Relationship Id="rId45" Type="http://schemas.openxmlformats.org/officeDocument/2006/relationships/hyperlink" Target="https://podminky.urs.cz/item/CS_URS_2025_02/997221559" TargetMode="External"/><Relationship Id="rId5" Type="http://schemas.openxmlformats.org/officeDocument/2006/relationships/hyperlink" Target="https://podminky.urs.cz/item/CS_URS_2025_02/133212811" TargetMode="External"/><Relationship Id="rId15" Type="http://schemas.openxmlformats.org/officeDocument/2006/relationships/hyperlink" Target="https://podminky.urs.cz/item/CS_URS_2025_02/181951112" TargetMode="External"/><Relationship Id="rId23" Type="http://schemas.openxmlformats.org/officeDocument/2006/relationships/hyperlink" Target="https://podminky.urs.cz/item/CS_URS_2025_02/564851014" TargetMode="External"/><Relationship Id="rId28" Type="http://schemas.openxmlformats.org/officeDocument/2006/relationships/hyperlink" Target="https://podminky.urs.cz/item/CS_URS_2025_02/573211107" TargetMode="External"/><Relationship Id="rId36" Type="http://schemas.openxmlformats.org/officeDocument/2006/relationships/hyperlink" Target="https://podminky.urs.cz/item/CS_URS_2025_02/916231213" TargetMode="External"/><Relationship Id="rId49" Type="http://schemas.openxmlformats.org/officeDocument/2006/relationships/hyperlink" Target="https://podminky.urs.cz/item/CS_URS_2025_02/997221873" TargetMode="External"/><Relationship Id="rId10" Type="http://schemas.openxmlformats.org/officeDocument/2006/relationships/hyperlink" Target="https://podminky.urs.cz/item/CS_URS_2025_02/171201231" TargetMode="External"/><Relationship Id="rId19" Type="http://schemas.openxmlformats.org/officeDocument/2006/relationships/hyperlink" Target="https://podminky.urs.cz/item/CS_URS_2025_02/451573111" TargetMode="External"/><Relationship Id="rId31" Type="http://schemas.openxmlformats.org/officeDocument/2006/relationships/hyperlink" Target="https://podminky.urs.cz/item/CS_URS_2025_02/596212230" TargetMode="External"/><Relationship Id="rId44" Type="http://schemas.openxmlformats.org/officeDocument/2006/relationships/hyperlink" Target="https://podminky.urs.cz/item/CS_URS_2025_02/997221551" TargetMode="External"/><Relationship Id="rId52" Type="http://schemas.openxmlformats.org/officeDocument/2006/relationships/drawing" Target="../drawings/drawing2.xml"/><Relationship Id="rId4" Type="http://schemas.openxmlformats.org/officeDocument/2006/relationships/hyperlink" Target="https://podminky.urs.cz/item/CS_URS_2025_02/132251102" TargetMode="External"/><Relationship Id="rId9" Type="http://schemas.openxmlformats.org/officeDocument/2006/relationships/hyperlink" Target="https://podminky.urs.cz/item/CS_URS_2025_02/171201221" TargetMode="External"/><Relationship Id="rId14" Type="http://schemas.openxmlformats.org/officeDocument/2006/relationships/hyperlink" Target="https://podminky.urs.cz/item/CS_URS_2025_02/181411141" TargetMode="External"/><Relationship Id="rId22" Type="http://schemas.openxmlformats.org/officeDocument/2006/relationships/hyperlink" Target="https://podminky.urs.cz/item/CS_URS_2025_02/564761101" TargetMode="External"/><Relationship Id="rId27" Type="http://schemas.openxmlformats.org/officeDocument/2006/relationships/hyperlink" Target="https://podminky.urs.cz/item/CS_URS_2025_02/573111111" TargetMode="External"/><Relationship Id="rId30" Type="http://schemas.openxmlformats.org/officeDocument/2006/relationships/hyperlink" Target="https://podminky.urs.cz/item/CS_URS_2025_02/596211130" TargetMode="External"/><Relationship Id="rId35" Type="http://schemas.openxmlformats.org/officeDocument/2006/relationships/hyperlink" Target="https://podminky.urs.cz/item/CS_URS_2025_02/916131213" TargetMode="External"/><Relationship Id="rId43" Type="http://schemas.openxmlformats.org/officeDocument/2006/relationships/hyperlink" Target="https://podminky.urs.cz/item/CS_URS_2025_02/935932633" TargetMode="External"/><Relationship Id="rId48" Type="http://schemas.openxmlformats.org/officeDocument/2006/relationships/hyperlink" Target="https://podminky.urs.cz/item/CS_URS_2025_02/997221655" TargetMode="External"/><Relationship Id="rId8" Type="http://schemas.openxmlformats.org/officeDocument/2006/relationships/hyperlink" Target="https://podminky.urs.cz/item/CS_URS_2025_02/167151111" TargetMode="External"/><Relationship Id="rId51" Type="http://schemas.openxmlformats.org/officeDocument/2006/relationships/hyperlink" Target="https://podminky.urs.cz/item/CS_URS_2025_02/998225111" TargetMode="External"/><Relationship Id="rId3" Type="http://schemas.openxmlformats.org/officeDocument/2006/relationships/hyperlink" Target="https://podminky.urs.cz/item/CS_URS_2025_02/122251104" TargetMode="External"/><Relationship Id="rId12" Type="http://schemas.openxmlformats.org/officeDocument/2006/relationships/hyperlink" Target="https://podminky.urs.cz/item/CS_URS_2025_02/174151101" TargetMode="External"/><Relationship Id="rId17" Type="http://schemas.openxmlformats.org/officeDocument/2006/relationships/hyperlink" Target="https://podminky.urs.cz/item/CS_URS_2025_02/212972113" TargetMode="External"/><Relationship Id="rId25" Type="http://schemas.openxmlformats.org/officeDocument/2006/relationships/hyperlink" Target="https://podminky.urs.cz/item/CS_URS_2025_02/565145011" TargetMode="External"/><Relationship Id="rId33" Type="http://schemas.openxmlformats.org/officeDocument/2006/relationships/hyperlink" Target="https://podminky.urs.cz/item/CS_URS_2025_02/914111111" TargetMode="External"/><Relationship Id="rId38" Type="http://schemas.openxmlformats.org/officeDocument/2006/relationships/hyperlink" Target="https://podminky.urs.cz/item/CS_URS_2025_02/916991121" TargetMode="External"/><Relationship Id="rId46" Type="http://schemas.openxmlformats.org/officeDocument/2006/relationships/hyperlink" Target="https://podminky.urs.cz/item/CS_URS_2025_02/997221611" TargetMode="External"/><Relationship Id="rId20" Type="http://schemas.openxmlformats.org/officeDocument/2006/relationships/hyperlink" Target="https://podminky.urs.cz/item/CS_URS_2025_02/564710001" TargetMode="External"/><Relationship Id="rId41" Type="http://schemas.openxmlformats.org/officeDocument/2006/relationships/hyperlink" Target="https://podminky.urs.cz/item/CS_URS_2025_02/935932614" TargetMode="External"/><Relationship Id="rId1" Type="http://schemas.openxmlformats.org/officeDocument/2006/relationships/hyperlink" Target="https://podminky.urs.cz/item/CS_URS_2025_02/113107223" TargetMode="External"/><Relationship Id="rId6" Type="http://schemas.openxmlformats.org/officeDocument/2006/relationships/hyperlink" Target="https://podminky.urs.cz/item/CS_URS_2025_02/162751117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162351103" TargetMode="External"/><Relationship Id="rId18" Type="http://schemas.openxmlformats.org/officeDocument/2006/relationships/hyperlink" Target="https://podminky.urs.cz/item/CS_URS_2025_02/171201231" TargetMode="External"/><Relationship Id="rId26" Type="http://schemas.openxmlformats.org/officeDocument/2006/relationships/hyperlink" Target="https://podminky.urs.cz/item/CS_URS_2025_02/871313121" TargetMode="External"/><Relationship Id="rId39" Type="http://schemas.openxmlformats.org/officeDocument/2006/relationships/hyperlink" Target="https://podminky.urs.cz/item/CS_URS_2025_02/895941313" TargetMode="External"/><Relationship Id="rId21" Type="http://schemas.openxmlformats.org/officeDocument/2006/relationships/hyperlink" Target="https://podminky.urs.cz/item/CS_URS_2025_02/175151101" TargetMode="External"/><Relationship Id="rId34" Type="http://schemas.openxmlformats.org/officeDocument/2006/relationships/hyperlink" Target="https://podminky.urs.cz/item/CS_URS_2025_01/894410212" TargetMode="External"/><Relationship Id="rId42" Type="http://schemas.openxmlformats.org/officeDocument/2006/relationships/hyperlink" Target="https://podminky.urs.cz/item/CS_URS_2025_02/899102211" TargetMode="External"/><Relationship Id="rId47" Type="http://schemas.openxmlformats.org/officeDocument/2006/relationships/hyperlink" Target="https://podminky.urs.cz/item/CS_URS_2025_02/997013219" TargetMode="External"/><Relationship Id="rId50" Type="http://schemas.openxmlformats.org/officeDocument/2006/relationships/hyperlink" Target="https://podminky.urs.cz/item/CS_URS_2025_02/997013601" TargetMode="External"/><Relationship Id="rId7" Type="http://schemas.openxmlformats.org/officeDocument/2006/relationships/hyperlink" Target="https://podminky.urs.cz/item/CS_URS_2025_02/119004111" TargetMode="External"/><Relationship Id="rId2" Type="http://schemas.openxmlformats.org/officeDocument/2006/relationships/hyperlink" Target="https://podminky.urs.cz/item/CS_URS_2025_02/119001405" TargetMode="External"/><Relationship Id="rId16" Type="http://schemas.openxmlformats.org/officeDocument/2006/relationships/hyperlink" Target="https://podminky.urs.cz/item/CS_URS_2025_02/167151111" TargetMode="External"/><Relationship Id="rId29" Type="http://schemas.openxmlformats.org/officeDocument/2006/relationships/hyperlink" Target="https://podminky.urs.cz/item/CS_URS_2025_02/877350320" TargetMode="External"/><Relationship Id="rId11" Type="http://schemas.openxmlformats.org/officeDocument/2006/relationships/hyperlink" Target="https://podminky.urs.cz/item/CS_URS_2025_02/151811131" TargetMode="External"/><Relationship Id="rId24" Type="http://schemas.openxmlformats.org/officeDocument/2006/relationships/hyperlink" Target="https://podminky.urs.cz/item/CS_URS_2025_02/452112121" TargetMode="External"/><Relationship Id="rId32" Type="http://schemas.openxmlformats.org/officeDocument/2006/relationships/hyperlink" Target="https://podminky.urs.cz/item/CS_URS_2025_01/894410100" TargetMode="External"/><Relationship Id="rId37" Type="http://schemas.openxmlformats.org/officeDocument/2006/relationships/hyperlink" Target="https://podminky.urs.cz/item/CS_URS_2025_02/894812332" TargetMode="External"/><Relationship Id="rId40" Type="http://schemas.openxmlformats.org/officeDocument/2006/relationships/hyperlink" Target="https://podminky.urs.cz/item/CS_URS_2025_02/895941323" TargetMode="External"/><Relationship Id="rId45" Type="http://schemas.openxmlformats.org/officeDocument/2006/relationships/hyperlink" Target="https://podminky.urs.cz/item/CS_URS_2025_02/899623141" TargetMode="External"/><Relationship Id="rId53" Type="http://schemas.openxmlformats.org/officeDocument/2006/relationships/drawing" Target="../drawings/drawing3.xml"/><Relationship Id="rId5" Type="http://schemas.openxmlformats.org/officeDocument/2006/relationships/hyperlink" Target="https://podminky.urs.cz/item/CS_URS_2025_02/119003227" TargetMode="External"/><Relationship Id="rId10" Type="http://schemas.openxmlformats.org/officeDocument/2006/relationships/hyperlink" Target="https://podminky.urs.cz/item/CS_URS_2025_02/132254203" TargetMode="External"/><Relationship Id="rId19" Type="http://schemas.openxmlformats.org/officeDocument/2006/relationships/hyperlink" Target="https://podminky.urs.cz/item/CS_URS_2025_02/171251201" TargetMode="External"/><Relationship Id="rId31" Type="http://schemas.openxmlformats.org/officeDocument/2006/relationships/hyperlink" Target="https://podminky.urs.cz/item/CS_URS_2025_02/892351111" TargetMode="External"/><Relationship Id="rId44" Type="http://schemas.openxmlformats.org/officeDocument/2006/relationships/hyperlink" Target="https://podminky.urs.cz/item/CS_URS_2025_02/899204112" TargetMode="External"/><Relationship Id="rId52" Type="http://schemas.openxmlformats.org/officeDocument/2006/relationships/hyperlink" Target="https://podminky.urs.cz/item/CS_URS_2025_01/998276101" TargetMode="External"/><Relationship Id="rId4" Type="http://schemas.openxmlformats.org/officeDocument/2006/relationships/hyperlink" Target="https://podminky.urs.cz/item/CS_URS_2025_02/119001421" TargetMode="External"/><Relationship Id="rId9" Type="http://schemas.openxmlformats.org/officeDocument/2006/relationships/hyperlink" Target="https://podminky.urs.cz/item/CS_URS_2025_02/131251103" TargetMode="External"/><Relationship Id="rId14" Type="http://schemas.openxmlformats.org/officeDocument/2006/relationships/hyperlink" Target="https://podminky.urs.cz/item/CS_URS_2025_02/162751117" TargetMode="External"/><Relationship Id="rId22" Type="http://schemas.openxmlformats.org/officeDocument/2006/relationships/hyperlink" Target="https://podminky.urs.cz/item/CS_URS_2025_02/359901211" TargetMode="External"/><Relationship Id="rId27" Type="http://schemas.openxmlformats.org/officeDocument/2006/relationships/hyperlink" Target="https://podminky.urs.cz/item/CS_URS_2025_02/871363123" TargetMode="External"/><Relationship Id="rId30" Type="http://schemas.openxmlformats.org/officeDocument/2006/relationships/hyperlink" Target="https://podminky.urs.cz/item/CS_URS_2025_02/890211851" TargetMode="External"/><Relationship Id="rId35" Type="http://schemas.openxmlformats.org/officeDocument/2006/relationships/hyperlink" Target="https://podminky.urs.cz/item/CS_URS_2025_01/894410213" TargetMode="External"/><Relationship Id="rId43" Type="http://schemas.openxmlformats.org/officeDocument/2006/relationships/hyperlink" Target="https://podminky.urs.cz/item/CS_URS_2025_02/899104112" TargetMode="External"/><Relationship Id="rId48" Type="http://schemas.openxmlformats.org/officeDocument/2006/relationships/hyperlink" Target="https://podminky.urs.cz/item/CS_URS_2025_02/997013501" TargetMode="External"/><Relationship Id="rId8" Type="http://schemas.openxmlformats.org/officeDocument/2006/relationships/hyperlink" Target="https://podminky.urs.cz/item/CS_URS_2025_02/119004112" TargetMode="External"/><Relationship Id="rId51" Type="http://schemas.openxmlformats.org/officeDocument/2006/relationships/hyperlink" Target="https://podminky.urs.cz/item/CS_URS_2025_02/997013861" TargetMode="External"/><Relationship Id="rId3" Type="http://schemas.openxmlformats.org/officeDocument/2006/relationships/hyperlink" Target="https://podminky.urs.cz/item/CS_URS_2025_02/119001406" TargetMode="External"/><Relationship Id="rId12" Type="http://schemas.openxmlformats.org/officeDocument/2006/relationships/hyperlink" Target="https://podminky.urs.cz/item/CS_URS_2025_02/151811141" TargetMode="External"/><Relationship Id="rId17" Type="http://schemas.openxmlformats.org/officeDocument/2006/relationships/hyperlink" Target="https://podminky.urs.cz/item/CS_URS_2025_02/171201221" TargetMode="External"/><Relationship Id="rId25" Type="http://schemas.openxmlformats.org/officeDocument/2006/relationships/hyperlink" Target="https://podminky.urs.cz/item/CS_URS_2025_02/452311141" TargetMode="External"/><Relationship Id="rId33" Type="http://schemas.openxmlformats.org/officeDocument/2006/relationships/hyperlink" Target="https://podminky.urs.cz/item/CS_URS_2025_01/894410211" TargetMode="External"/><Relationship Id="rId38" Type="http://schemas.openxmlformats.org/officeDocument/2006/relationships/hyperlink" Target="https://podminky.urs.cz/item/CS_URS_2025_02/895941301" TargetMode="External"/><Relationship Id="rId46" Type="http://schemas.openxmlformats.org/officeDocument/2006/relationships/hyperlink" Target="https://podminky.urs.cz/item/CS_URS_2025_02/997013111" TargetMode="External"/><Relationship Id="rId20" Type="http://schemas.openxmlformats.org/officeDocument/2006/relationships/hyperlink" Target="https://podminky.urs.cz/item/CS_URS_2025_02/174151101" TargetMode="External"/><Relationship Id="rId41" Type="http://schemas.openxmlformats.org/officeDocument/2006/relationships/hyperlink" Target="https://podminky.urs.cz/item/CS_URS_2025_02/897171112" TargetMode="External"/><Relationship Id="rId1" Type="http://schemas.openxmlformats.org/officeDocument/2006/relationships/hyperlink" Target="https://podminky.urs.cz/item/CS_URS_2025_02/119001401" TargetMode="External"/><Relationship Id="rId6" Type="http://schemas.openxmlformats.org/officeDocument/2006/relationships/hyperlink" Target="https://podminky.urs.cz/item/CS_URS_2025_02/119003228" TargetMode="External"/><Relationship Id="rId15" Type="http://schemas.openxmlformats.org/officeDocument/2006/relationships/hyperlink" Target="https://podminky.urs.cz/item/CS_URS_2025_02/162751119" TargetMode="External"/><Relationship Id="rId23" Type="http://schemas.openxmlformats.org/officeDocument/2006/relationships/hyperlink" Target="https://podminky.urs.cz/item/CS_URS_2025_02/451573111" TargetMode="External"/><Relationship Id="rId28" Type="http://schemas.openxmlformats.org/officeDocument/2006/relationships/hyperlink" Target="https://podminky.urs.cz/item/CS_URS_2025_02/877310310" TargetMode="External"/><Relationship Id="rId36" Type="http://schemas.openxmlformats.org/officeDocument/2006/relationships/hyperlink" Target="https://podminky.urs.cz/item/CS_URS_2025_01/894410232" TargetMode="External"/><Relationship Id="rId49" Type="http://schemas.openxmlformats.org/officeDocument/2006/relationships/hyperlink" Target="https://podminky.urs.cz/item/CS_URS_2025_02/997013509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s://podminky.urs.cz/item/CS_URS_2025_01/030001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>
      <selection activeCell="C4" sqref="C4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13"/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12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20"/>
      <c r="BE5" s="209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14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20"/>
      <c r="BE6" s="210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0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0"/>
      <c r="BS8" s="17" t="s">
        <v>6</v>
      </c>
    </row>
    <row r="9" spans="1:74" ht="14.45" customHeight="1">
      <c r="B9" s="20"/>
      <c r="AR9" s="20"/>
      <c r="BE9" s="210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10"/>
      <c r="BS10" s="17" t="s">
        <v>6</v>
      </c>
    </row>
    <row r="11" spans="1:74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10"/>
      <c r="BS11" s="17" t="s">
        <v>6</v>
      </c>
    </row>
    <row r="12" spans="1:74" ht="6.95" customHeight="1">
      <c r="B12" s="20"/>
      <c r="AR12" s="20"/>
      <c r="BE12" s="210"/>
      <c r="BS12" s="17" t="s">
        <v>6</v>
      </c>
    </row>
    <row r="13" spans="1:74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10"/>
      <c r="BS13" s="17" t="s">
        <v>6</v>
      </c>
    </row>
    <row r="14" spans="1:74" ht="12.75">
      <c r="B14" s="20"/>
      <c r="E14" s="215" t="s">
        <v>28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7" t="s">
        <v>26</v>
      </c>
      <c r="AN14" s="29" t="s">
        <v>28</v>
      </c>
      <c r="AR14" s="20"/>
      <c r="BE14" s="210"/>
      <c r="BS14" s="17" t="s">
        <v>6</v>
      </c>
    </row>
    <row r="15" spans="1:74" ht="6.95" customHeight="1">
      <c r="B15" s="20"/>
      <c r="AR15" s="20"/>
      <c r="BE15" s="210"/>
      <c r="BS15" s="17" t="s">
        <v>4</v>
      </c>
    </row>
    <row r="16" spans="1:74" ht="12" customHeight="1">
      <c r="B16" s="20"/>
      <c r="D16" s="27" t="s">
        <v>29</v>
      </c>
      <c r="AK16" s="27" t="s">
        <v>25</v>
      </c>
      <c r="AN16" s="25" t="s">
        <v>1</v>
      </c>
      <c r="AR16" s="20"/>
      <c r="BE16" s="210"/>
      <c r="BS16" s="17" t="s">
        <v>4</v>
      </c>
    </row>
    <row r="17" spans="2:71" ht="18.399999999999999" customHeight="1">
      <c r="B17" s="20"/>
      <c r="E17" s="25" t="s">
        <v>21</v>
      </c>
      <c r="AK17" s="27" t="s">
        <v>26</v>
      </c>
      <c r="AN17" s="25" t="s">
        <v>1</v>
      </c>
      <c r="AR17" s="20"/>
      <c r="BE17" s="210"/>
      <c r="BS17" s="17" t="s">
        <v>30</v>
      </c>
    </row>
    <row r="18" spans="2:71" ht="6.95" customHeight="1">
      <c r="B18" s="20"/>
      <c r="AR18" s="20"/>
      <c r="BE18" s="210"/>
      <c r="BS18" s="17" t="s">
        <v>6</v>
      </c>
    </row>
    <row r="19" spans="2:71" ht="12" customHeight="1">
      <c r="B19" s="20"/>
      <c r="D19" s="27" t="s">
        <v>31</v>
      </c>
      <c r="AK19" s="27" t="s">
        <v>25</v>
      </c>
      <c r="AN19" s="25" t="s">
        <v>1</v>
      </c>
      <c r="AR19" s="20"/>
      <c r="BE19" s="210"/>
      <c r="BS19" s="17" t="s">
        <v>6</v>
      </c>
    </row>
    <row r="20" spans="2:7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10"/>
      <c r="BS20" s="17" t="s">
        <v>30</v>
      </c>
    </row>
    <row r="21" spans="2:71" ht="6.95" customHeight="1">
      <c r="B21" s="20"/>
      <c r="AR21" s="20"/>
      <c r="BE21" s="210"/>
    </row>
    <row r="22" spans="2:71" ht="12" customHeight="1">
      <c r="B22" s="20"/>
      <c r="D22" s="27" t="s">
        <v>32</v>
      </c>
      <c r="AR22" s="20"/>
      <c r="BE22" s="210"/>
    </row>
    <row r="23" spans="2:71" ht="16.5" customHeight="1">
      <c r="B23" s="20"/>
      <c r="E23" s="217" t="s">
        <v>1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  <c r="AE23" s="217"/>
      <c r="AF23" s="217"/>
      <c r="AG23" s="217"/>
      <c r="AH23" s="217"/>
      <c r="AI23" s="217"/>
      <c r="AJ23" s="217"/>
      <c r="AK23" s="217"/>
      <c r="AL23" s="217"/>
      <c r="AM23" s="217"/>
      <c r="AN23" s="217"/>
      <c r="AR23" s="20"/>
      <c r="BE23" s="210"/>
    </row>
    <row r="24" spans="2:71" ht="6.95" customHeight="1">
      <c r="B24" s="20"/>
      <c r="AR24" s="20"/>
      <c r="BE24" s="210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0"/>
    </row>
    <row r="26" spans="2:71" s="1" customFormat="1" ht="25.9" customHeight="1">
      <c r="B26" s="32"/>
      <c r="D26" s="33" t="s">
        <v>33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8">
        <f>ROUND(AG94,2)</f>
        <v>0</v>
      </c>
      <c r="AL26" s="219"/>
      <c r="AM26" s="219"/>
      <c r="AN26" s="219"/>
      <c r="AO26" s="219"/>
      <c r="AR26" s="32"/>
      <c r="BE26" s="210"/>
    </row>
    <row r="27" spans="2:71" s="1" customFormat="1" ht="6.95" customHeight="1">
      <c r="B27" s="32"/>
      <c r="AR27" s="32"/>
      <c r="BE27" s="210"/>
    </row>
    <row r="28" spans="2:71" s="1" customFormat="1" ht="12.75">
      <c r="B28" s="32"/>
      <c r="L28" s="220" t="s">
        <v>34</v>
      </c>
      <c r="M28" s="220"/>
      <c r="N28" s="220"/>
      <c r="O28" s="220"/>
      <c r="P28" s="220"/>
      <c r="W28" s="220" t="s">
        <v>35</v>
      </c>
      <c r="X28" s="220"/>
      <c r="Y28" s="220"/>
      <c r="Z28" s="220"/>
      <c r="AA28" s="220"/>
      <c r="AB28" s="220"/>
      <c r="AC28" s="220"/>
      <c r="AD28" s="220"/>
      <c r="AE28" s="220"/>
      <c r="AK28" s="220" t="s">
        <v>36</v>
      </c>
      <c r="AL28" s="220"/>
      <c r="AM28" s="220"/>
      <c r="AN28" s="220"/>
      <c r="AO28" s="220"/>
      <c r="AR28" s="32"/>
      <c r="BE28" s="210"/>
    </row>
    <row r="29" spans="2:71" s="2" customFormat="1" ht="14.45" customHeight="1">
      <c r="B29" s="36"/>
      <c r="D29" s="27" t="s">
        <v>37</v>
      </c>
      <c r="F29" s="27" t="s">
        <v>38</v>
      </c>
      <c r="L29" s="223">
        <v>0.21</v>
      </c>
      <c r="M29" s="222"/>
      <c r="N29" s="222"/>
      <c r="O29" s="222"/>
      <c r="P29" s="222"/>
      <c r="W29" s="221">
        <f>ROUND(AZ94, 2)</f>
        <v>0</v>
      </c>
      <c r="X29" s="222"/>
      <c r="Y29" s="222"/>
      <c r="Z29" s="222"/>
      <c r="AA29" s="222"/>
      <c r="AB29" s="222"/>
      <c r="AC29" s="222"/>
      <c r="AD29" s="222"/>
      <c r="AE29" s="222"/>
      <c r="AK29" s="221">
        <f>ROUND(AV94, 2)</f>
        <v>0</v>
      </c>
      <c r="AL29" s="222"/>
      <c r="AM29" s="222"/>
      <c r="AN29" s="222"/>
      <c r="AO29" s="222"/>
      <c r="AR29" s="36"/>
      <c r="BE29" s="211"/>
    </row>
    <row r="30" spans="2:71" s="2" customFormat="1" ht="14.45" customHeight="1">
      <c r="B30" s="36"/>
      <c r="F30" s="27" t="s">
        <v>39</v>
      </c>
      <c r="L30" s="223">
        <v>0.12</v>
      </c>
      <c r="M30" s="222"/>
      <c r="N30" s="222"/>
      <c r="O30" s="222"/>
      <c r="P30" s="222"/>
      <c r="W30" s="221">
        <f>ROUND(BA94, 2)</f>
        <v>0</v>
      </c>
      <c r="X30" s="222"/>
      <c r="Y30" s="222"/>
      <c r="Z30" s="222"/>
      <c r="AA30" s="222"/>
      <c r="AB30" s="222"/>
      <c r="AC30" s="222"/>
      <c r="AD30" s="222"/>
      <c r="AE30" s="222"/>
      <c r="AK30" s="221">
        <f>ROUND(AW94, 2)</f>
        <v>0</v>
      </c>
      <c r="AL30" s="222"/>
      <c r="AM30" s="222"/>
      <c r="AN30" s="222"/>
      <c r="AO30" s="222"/>
      <c r="AR30" s="36"/>
      <c r="BE30" s="211"/>
    </row>
    <row r="31" spans="2:71" s="2" customFormat="1" ht="14.45" hidden="1" customHeight="1">
      <c r="B31" s="36"/>
      <c r="F31" s="27" t="s">
        <v>40</v>
      </c>
      <c r="L31" s="223">
        <v>0.21</v>
      </c>
      <c r="M31" s="222"/>
      <c r="N31" s="222"/>
      <c r="O31" s="222"/>
      <c r="P31" s="222"/>
      <c r="W31" s="221">
        <f>ROUND(BB94, 2)</f>
        <v>0</v>
      </c>
      <c r="X31" s="222"/>
      <c r="Y31" s="222"/>
      <c r="Z31" s="222"/>
      <c r="AA31" s="222"/>
      <c r="AB31" s="222"/>
      <c r="AC31" s="222"/>
      <c r="AD31" s="222"/>
      <c r="AE31" s="222"/>
      <c r="AK31" s="221">
        <v>0</v>
      </c>
      <c r="AL31" s="222"/>
      <c r="AM31" s="222"/>
      <c r="AN31" s="222"/>
      <c r="AO31" s="222"/>
      <c r="AR31" s="36"/>
      <c r="BE31" s="211"/>
    </row>
    <row r="32" spans="2:71" s="2" customFormat="1" ht="14.45" hidden="1" customHeight="1">
      <c r="B32" s="36"/>
      <c r="F32" s="27" t="s">
        <v>41</v>
      </c>
      <c r="L32" s="223">
        <v>0.12</v>
      </c>
      <c r="M32" s="222"/>
      <c r="N32" s="222"/>
      <c r="O32" s="222"/>
      <c r="P32" s="222"/>
      <c r="W32" s="221">
        <f>ROUND(BC94, 2)</f>
        <v>0</v>
      </c>
      <c r="X32" s="222"/>
      <c r="Y32" s="222"/>
      <c r="Z32" s="222"/>
      <c r="AA32" s="222"/>
      <c r="AB32" s="222"/>
      <c r="AC32" s="222"/>
      <c r="AD32" s="222"/>
      <c r="AE32" s="222"/>
      <c r="AK32" s="221">
        <v>0</v>
      </c>
      <c r="AL32" s="222"/>
      <c r="AM32" s="222"/>
      <c r="AN32" s="222"/>
      <c r="AO32" s="222"/>
      <c r="AR32" s="36"/>
      <c r="BE32" s="211"/>
    </row>
    <row r="33" spans="2:57" s="2" customFormat="1" ht="14.45" hidden="1" customHeight="1">
      <c r="B33" s="36"/>
      <c r="F33" s="27" t="s">
        <v>42</v>
      </c>
      <c r="L33" s="223">
        <v>0</v>
      </c>
      <c r="M33" s="222"/>
      <c r="N33" s="222"/>
      <c r="O33" s="222"/>
      <c r="P33" s="222"/>
      <c r="W33" s="221">
        <f>ROUND(BD94, 2)</f>
        <v>0</v>
      </c>
      <c r="X33" s="222"/>
      <c r="Y33" s="222"/>
      <c r="Z33" s="222"/>
      <c r="AA33" s="222"/>
      <c r="AB33" s="222"/>
      <c r="AC33" s="222"/>
      <c r="AD33" s="222"/>
      <c r="AE33" s="222"/>
      <c r="AK33" s="221">
        <v>0</v>
      </c>
      <c r="AL33" s="222"/>
      <c r="AM33" s="222"/>
      <c r="AN33" s="222"/>
      <c r="AO33" s="222"/>
      <c r="AR33" s="36"/>
      <c r="BE33" s="211"/>
    </row>
    <row r="34" spans="2:57" s="1" customFormat="1" ht="6.95" customHeight="1">
      <c r="B34" s="32"/>
      <c r="AR34" s="32"/>
      <c r="BE34" s="210"/>
    </row>
    <row r="35" spans="2:57" s="1" customFormat="1" ht="25.9" customHeight="1">
      <c r="B35" s="32"/>
      <c r="C35" s="37"/>
      <c r="D35" s="38" t="s">
        <v>43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44</v>
      </c>
      <c r="U35" s="39"/>
      <c r="V35" s="39"/>
      <c r="W35" s="39"/>
      <c r="X35" s="227" t="s">
        <v>45</v>
      </c>
      <c r="Y35" s="225"/>
      <c r="Z35" s="225"/>
      <c r="AA35" s="225"/>
      <c r="AB35" s="225"/>
      <c r="AC35" s="39"/>
      <c r="AD35" s="39"/>
      <c r="AE35" s="39"/>
      <c r="AF35" s="39"/>
      <c r="AG35" s="39"/>
      <c r="AH35" s="39"/>
      <c r="AI35" s="39"/>
      <c r="AJ35" s="39"/>
      <c r="AK35" s="224">
        <f>SUM(AK26:AK33)</f>
        <v>0</v>
      </c>
      <c r="AL35" s="225"/>
      <c r="AM35" s="225"/>
      <c r="AN35" s="225"/>
      <c r="AO35" s="226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46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47</v>
      </c>
      <c r="AI49" s="42"/>
      <c r="AJ49" s="42"/>
      <c r="AK49" s="42"/>
      <c r="AL49" s="42"/>
      <c r="AM49" s="42"/>
      <c r="AN49" s="42"/>
      <c r="AO49" s="42"/>
      <c r="AR49" s="32"/>
    </row>
    <row r="50" spans="2:44" ht="11.25">
      <c r="B50" s="20"/>
      <c r="AR50" s="20"/>
    </row>
    <row r="51" spans="2:44" ht="11.25">
      <c r="B51" s="20"/>
      <c r="AR51" s="20"/>
    </row>
    <row r="52" spans="2:44" ht="11.25">
      <c r="B52" s="20"/>
      <c r="AR52" s="20"/>
    </row>
    <row r="53" spans="2:44" ht="11.25">
      <c r="B53" s="20"/>
      <c r="AR53" s="20"/>
    </row>
    <row r="54" spans="2:44" ht="11.25">
      <c r="B54" s="20"/>
      <c r="AR54" s="20"/>
    </row>
    <row r="55" spans="2:44" ht="11.25">
      <c r="B55" s="20"/>
      <c r="AR55" s="20"/>
    </row>
    <row r="56" spans="2:44" ht="11.25">
      <c r="B56" s="20"/>
      <c r="AR56" s="20"/>
    </row>
    <row r="57" spans="2:44" ht="11.25">
      <c r="B57" s="20"/>
      <c r="AR57" s="20"/>
    </row>
    <row r="58" spans="2:44" ht="11.25">
      <c r="B58" s="20"/>
      <c r="AR58" s="20"/>
    </row>
    <row r="59" spans="2:44" ht="11.25">
      <c r="B59" s="20"/>
      <c r="AR59" s="20"/>
    </row>
    <row r="60" spans="2:44" s="1" customFormat="1" ht="12.75">
      <c r="B60" s="32"/>
      <c r="D60" s="43" t="s">
        <v>48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49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48</v>
      </c>
      <c r="AI60" s="34"/>
      <c r="AJ60" s="34"/>
      <c r="AK60" s="34"/>
      <c r="AL60" s="34"/>
      <c r="AM60" s="43" t="s">
        <v>49</v>
      </c>
      <c r="AN60" s="34"/>
      <c r="AO60" s="34"/>
      <c r="AR60" s="32"/>
    </row>
    <row r="61" spans="2:44" ht="11.25">
      <c r="B61" s="20"/>
      <c r="AR61" s="20"/>
    </row>
    <row r="62" spans="2:44" ht="11.25">
      <c r="B62" s="20"/>
      <c r="AR62" s="20"/>
    </row>
    <row r="63" spans="2:44" ht="11.25">
      <c r="B63" s="20"/>
      <c r="AR63" s="20"/>
    </row>
    <row r="64" spans="2:44" s="1" customFormat="1" ht="12.75">
      <c r="B64" s="32"/>
      <c r="D64" s="41" t="s">
        <v>50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51</v>
      </c>
      <c r="AI64" s="42"/>
      <c r="AJ64" s="42"/>
      <c r="AK64" s="42"/>
      <c r="AL64" s="42"/>
      <c r="AM64" s="42"/>
      <c r="AN64" s="42"/>
      <c r="AO64" s="42"/>
      <c r="AR64" s="32"/>
    </row>
    <row r="65" spans="2:44" ht="11.25">
      <c r="B65" s="20"/>
      <c r="AR65" s="20"/>
    </row>
    <row r="66" spans="2:44" ht="11.25">
      <c r="B66" s="20"/>
      <c r="AR66" s="20"/>
    </row>
    <row r="67" spans="2:44" ht="11.25">
      <c r="B67" s="20"/>
      <c r="AR67" s="20"/>
    </row>
    <row r="68" spans="2:44" ht="11.25">
      <c r="B68" s="20"/>
      <c r="AR68" s="20"/>
    </row>
    <row r="69" spans="2:44" ht="11.25">
      <c r="B69" s="20"/>
      <c r="AR69" s="20"/>
    </row>
    <row r="70" spans="2:44" ht="11.25">
      <c r="B70" s="20"/>
      <c r="AR70" s="20"/>
    </row>
    <row r="71" spans="2:44" ht="11.25">
      <c r="B71" s="20"/>
      <c r="AR71" s="20"/>
    </row>
    <row r="72" spans="2:44" ht="11.25">
      <c r="B72" s="20"/>
      <c r="AR72" s="20"/>
    </row>
    <row r="73" spans="2:44" ht="11.25">
      <c r="B73" s="20"/>
      <c r="AR73" s="20"/>
    </row>
    <row r="74" spans="2:44" ht="11.25">
      <c r="B74" s="20"/>
      <c r="AR74" s="20"/>
    </row>
    <row r="75" spans="2:44" s="1" customFormat="1" ht="12.75">
      <c r="B75" s="32"/>
      <c r="D75" s="43" t="s">
        <v>48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49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48</v>
      </c>
      <c r="AI75" s="34"/>
      <c r="AJ75" s="34"/>
      <c r="AK75" s="34"/>
      <c r="AL75" s="34"/>
      <c r="AM75" s="43" t="s">
        <v>49</v>
      </c>
      <c r="AN75" s="34"/>
      <c r="AO75" s="34"/>
      <c r="AR75" s="32"/>
    </row>
    <row r="76" spans="2:44" s="1" customFormat="1" ht="11.25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52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25P-POC007</v>
      </c>
      <c r="AR84" s="48"/>
    </row>
    <row r="85" spans="1:91" s="4" customFormat="1" ht="36.950000000000003" customHeight="1">
      <c r="B85" s="49"/>
      <c r="C85" s="50" t="s">
        <v>16</v>
      </c>
      <c r="L85" s="190" t="str">
        <f>K6</f>
        <v>Polepy - komunikace</v>
      </c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1"/>
      <c r="AH85" s="191"/>
      <c r="AI85" s="191"/>
      <c r="AJ85" s="191"/>
      <c r="AK85" s="191"/>
      <c r="AL85" s="191"/>
      <c r="AM85" s="191"/>
      <c r="AN85" s="191"/>
      <c r="AO85" s="191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 xml:space="preserve"> </v>
      </c>
      <c r="AI87" s="27" t="s">
        <v>22</v>
      </c>
      <c r="AM87" s="192" t="str">
        <f>IF(AN8= "","",AN8)</f>
        <v>31. 8. 2025</v>
      </c>
      <c r="AN87" s="192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24</v>
      </c>
      <c r="L89" s="3" t="str">
        <f>IF(E11= "","",E11)</f>
        <v xml:space="preserve"> </v>
      </c>
      <c r="AI89" s="27" t="s">
        <v>29</v>
      </c>
      <c r="AM89" s="193" t="str">
        <f>IF(E17="","",E17)</f>
        <v xml:space="preserve"> </v>
      </c>
      <c r="AN89" s="194"/>
      <c r="AO89" s="194"/>
      <c r="AP89" s="194"/>
      <c r="AR89" s="32"/>
      <c r="AS89" s="195" t="s">
        <v>53</v>
      </c>
      <c r="AT89" s="196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27</v>
      </c>
      <c r="L90" s="3" t="str">
        <f>IF(E14= "Vyplň údaj","",E14)</f>
        <v/>
      </c>
      <c r="AI90" s="27" t="s">
        <v>31</v>
      </c>
      <c r="AM90" s="193" t="str">
        <f>IF(E20="","",E20)</f>
        <v xml:space="preserve"> </v>
      </c>
      <c r="AN90" s="194"/>
      <c r="AO90" s="194"/>
      <c r="AP90" s="194"/>
      <c r="AR90" s="32"/>
      <c r="AS90" s="197"/>
      <c r="AT90" s="198"/>
      <c r="BD90" s="56"/>
    </row>
    <row r="91" spans="1:91" s="1" customFormat="1" ht="10.9" customHeight="1">
      <c r="B91" s="32"/>
      <c r="AR91" s="32"/>
      <c r="AS91" s="197"/>
      <c r="AT91" s="198"/>
      <c r="BD91" s="56"/>
    </row>
    <row r="92" spans="1:91" s="1" customFormat="1" ht="29.25" customHeight="1">
      <c r="B92" s="32"/>
      <c r="C92" s="199" t="s">
        <v>54</v>
      </c>
      <c r="D92" s="200"/>
      <c r="E92" s="200"/>
      <c r="F92" s="200"/>
      <c r="G92" s="200"/>
      <c r="H92" s="57"/>
      <c r="I92" s="202" t="s">
        <v>55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01" t="s">
        <v>56</v>
      </c>
      <c r="AH92" s="200"/>
      <c r="AI92" s="200"/>
      <c r="AJ92" s="200"/>
      <c r="AK92" s="200"/>
      <c r="AL92" s="200"/>
      <c r="AM92" s="200"/>
      <c r="AN92" s="202" t="s">
        <v>57</v>
      </c>
      <c r="AO92" s="200"/>
      <c r="AP92" s="203"/>
      <c r="AQ92" s="58" t="s">
        <v>58</v>
      </c>
      <c r="AR92" s="32"/>
      <c r="AS92" s="59" t="s">
        <v>59</v>
      </c>
      <c r="AT92" s="60" t="s">
        <v>60</v>
      </c>
      <c r="AU92" s="60" t="s">
        <v>61</v>
      </c>
      <c r="AV92" s="60" t="s">
        <v>62</v>
      </c>
      <c r="AW92" s="60" t="s">
        <v>63</v>
      </c>
      <c r="AX92" s="60" t="s">
        <v>64</v>
      </c>
      <c r="AY92" s="60" t="s">
        <v>65</v>
      </c>
      <c r="AZ92" s="60" t="s">
        <v>66</v>
      </c>
      <c r="BA92" s="60" t="s">
        <v>67</v>
      </c>
      <c r="BB92" s="60" t="s">
        <v>68</v>
      </c>
      <c r="BC92" s="60" t="s">
        <v>69</v>
      </c>
      <c r="BD92" s="61" t="s">
        <v>70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71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07">
        <f>ROUND(SUM(AG95:AG98),2)</f>
        <v>0</v>
      </c>
      <c r="AH94" s="207"/>
      <c r="AI94" s="207"/>
      <c r="AJ94" s="207"/>
      <c r="AK94" s="207"/>
      <c r="AL94" s="207"/>
      <c r="AM94" s="207"/>
      <c r="AN94" s="208">
        <f>SUM(AG94,AT94)</f>
        <v>0</v>
      </c>
      <c r="AO94" s="208"/>
      <c r="AP94" s="208"/>
      <c r="AQ94" s="67" t="s">
        <v>1</v>
      </c>
      <c r="AR94" s="63"/>
      <c r="AS94" s="68">
        <f>ROUND(SUM(AS95:AS98),2)</f>
        <v>0</v>
      </c>
      <c r="AT94" s="69">
        <f>ROUND(SUM(AV94:AW94),2)</f>
        <v>0</v>
      </c>
      <c r="AU94" s="70">
        <f>ROUND(SUM(AU95:AU98),5)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ROUND(SUM(AZ95:AZ98),2)</f>
        <v>0</v>
      </c>
      <c r="BA94" s="69">
        <f>ROUND(SUM(BA95:BA98),2)</f>
        <v>0</v>
      </c>
      <c r="BB94" s="69">
        <f>ROUND(SUM(BB95:BB98),2)</f>
        <v>0</v>
      </c>
      <c r="BC94" s="69">
        <f>ROUND(SUM(BC95:BC98),2)</f>
        <v>0</v>
      </c>
      <c r="BD94" s="71">
        <f>ROUND(SUM(BD95:BD98),2)</f>
        <v>0</v>
      </c>
      <c r="BS94" s="72" t="s">
        <v>72</v>
      </c>
      <c r="BT94" s="72" t="s">
        <v>73</v>
      </c>
      <c r="BU94" s="73" t="s">
        <v>74</v>
      </c>
      <c r="BV94" s="72" t="s">
        <v>75</v>
      </c>
      <c r="BW94" s="72" t="s">
        <v>5</v>
      </c>
      <c r="BX94" s="72" t="s">
        <v>76</v>
      </c>
      <c r="CL94" s="72" t="s">
        <v>1</v>
      </c>
    </row>
    <row r="95" spans="1:91" s="6" customFormat="1" ht="16.5" customHeight="1">
      <c r="A95" s="74" t="s">
        <v>77</v>
      </c>
      <c r="B95" s="75"/>
      <c r="C95" s="76"/>
      <c r="D95" s="204" t="s">
        <v>78</v>
      </c>
      <c r="E95" s="204"/>
      <c r="F95" s="204"/>
      <c r="G95" s="204"/>
      <c r="H95" s="204"/>
      <c r="I95" s="77"/>
      <c r="J95" s="204" t="s">
        <v>79</v>
      </c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05">
        <f>'001 - SO 101 - komunikace'!J30</f>
        <v>0</v>
      </c>
      <c r="AH95" s="206"/>
      <c r="AI95" s="206"/>
      <c r="AJ95" s="206"/>
      <c r="AK95" s="206"/>
      <c r="AL95" s="206"/>
      <c r="AM95" s="206"/>
      <c r="AN95" s="205">
        <f>SUM(AG95,AT95)</f>
        <v>0</v>
      </c>
      <c r="AO95" s="206"/>
      <c r="AP95" s="206"/>
      <c r="AQ95" s="78" t="s">
        <v>80</v>
      </c>
      <c r="AR95" s="75"/>
      <c r="AS95" s="79">
        <v>0</v>
      </c>
      <c r="AT95" s="80">
        <f>ROUND(SUM(AV95:AW95),2)</f>
        <v>0</v>
      </c>
      <c r="AU95" s="81">
        <f>'001 - SO 101 - komunikace'!P124</f>
        <v>0</v>
      </c>
      <c r="AV95" s="80">
        <f>'001 - SO 101 - komunikace'!J33</f>
        <v>0</v>
      </c>
      <c r="AW95" s="80">
        <f>'001 - SO 101 - komunikace'!J34</f>
        <v>0</v>
      </c>
      <c r="AX95" s="80">
        <f>'001 - SO 101 - komunikace'!J35</f>
        <v>0</v>
      </c>
      <c r="AY95" s="80">
        <f>'001 - SO 101 - komunikace'!J36</f>
        <v>0</v>
      </c>
      <c r="AZ95" s="80">
        <f>'001 - SO 101 - komunikace'!F33</f>
        <v>0</v>
      </c>
      <c r="BA95" s="80">
        <f>'001 - SO 101 - komunikace'!F34</f>
        <v>0</v>
      </c>
      <c r="BB95" s="80">
        <f>'001 - SO 101 - komunikace'!F35</f>
        <v>0</v>
      </c>
      <c r="BC95" s="80">
        <f>'001 - SO 101 - komunikace'!F36</f>
        <v>0</v>
      </c>
      <c r="BD95" s="82">
        <f>'001 - SO 101 - komunikace'!F37</f>
        <v>0</v>
      </c>
      <c r="BT95" s="83" t="s">
        <v>81</v>
      </c>
      <c r="BV95" s="83" t="s">
        <v>75</v>
      </c>
      <c r="BW95" s="83" t="s">
        <v>82</v>
      </c>
      <c r="BX95" s="83" t="s">
        <v>5</v>
      </c>
      <c r="CL95" s="83" t="s">
        <v>1</v>
      </c>
      <c r="CM95" s="83" t="s">
        <v>83</v>
      </c>
    </row>
    <row r="96" spans="1:91" s="6" customFormat="1" ht="16.5" customHeight="1">
      <c r="A96" s="74" t="s">
        <v>77</v>
      </c>
      <c r="B96" s="75"/>
      <c r="C96" s="76"/>
      <c r="D96" s="204" t="s">
        <v>84</v>
      </c>
      <c r="E96" s="204"/>
      <c r="F96" s="204"/>
      <c r="G96" s="204"/>
      <c r="H96" s="204"/>
      <c r="I96" s="77"/>
      <c r="J96" s="204" t="s">
        <v>85</v>
      </c>
      <c r="K96" s="204"/>
      <c r="L96" s="204"/>
      <c r="M96" s="204"/>
      <c r="N96" s="204"/>
      <c r="O96" s="204"/>
      <c r="P96" s="204"/>
      <c r="Q96" s="204"/>
      <c r="R96" s="204"/>
      <c r="S96" s="204"/>
      <c r="T96" s="204"/>
      <c r="U96" s="204"/>
      <c r="V96" s="204"/>
      <c r="W96" s="204"/>
      <c r="X96" s="204"/>
      <c r="Y96" s="204"/>
      <c r="Z96" s="204"/>
      <c r="AA96" s="204"/>
      <c r="AB96" s="204"/>
      <c r="AC96" s="204"/>
      <c r="AD96" s="204"/>
      <c r="AE96" s="204"/>
      <c r="AF96" s="204"/>
      <c r="AG96" s="205">
        <f>'002 - SO 300 - dešťová ka...'!J30</f>
        <v>0</v>
      </c>
      <c r="AH96" s="206"/>
      <c r="AI96" s="206"/>
      <c r="AJ96" s="206"/>
      <c r="AK96" s="206"/>
      <c r="AL96" s="206"/>
      <c r="AM96" s="206"/>
      <c r="AN96" s="205">
        <f>SUM(AG96,AT96)</f>
        <v>0</v>
      </c>
      <c r="AO96" s="206"/>
      <c r="AP96" s="206"/>
      <c r="AQ96" s="78" t="s">
        <v>80</v>
      </c>
      <c r="AR96" s="75"/>
      <c r="AS96" s="79">
        <v>0</v>
      </c>
      <c r="AT96" s="80">
        <f>ROUND(SUM(AV96:AW96),2)</f>
        <v>0</v>
      </c>
      <c r="AU96" s="81">
        <f>'002 - SO 300 - dešťová ka...'!P124</f>
        <v>0</v>
      </c>
      <c r="AV96" s="80">
        <f>'002 - SO 300 - dešťová ka...'!J33</f>
        <v>0</v>
      </c>
      <c r="AW96" s="80">
        <f>'002 - SO 300 - dešťová ka...'!J34</f>
        <v>0</v>
      </c>
      <c r="AX96" s="80">
        <f>'002 - SO 300 - dešťová ka...'!J35</f>
        <v>0</v>
      </c>
      <c r="AY96" s="80">
        <f>'002 - SO 300 - dešťová ka...'!J36</f>
        <v>0</v>
      </c>
      <c r="AZ96" s="80">
        <f>'002 - SO 300 - dešťová ka...'!F33</f>
        <v>0</v>
      </c>
      <c r="BA96" s="80">
        <f>'002 - SO 300 - dešťová ka...'!F34</f>
        <v>0</v>
      </c>
      <c r="BB96" s="80">
        <f>'002 - SO 300 - dešťová ka...'!F35</f>
        <v>0</v>
      </c>
      <c r="BC96" s="80">
        <f>'002 - SO 300 - dešťová ka...'!F36</f>
        <v>0</v>
      </c>
      <c r="BD96" s="82">
        <f>'002 - SO 300 - dešťová ka...'!F37</f>
        <v>0</v>
      </c>
      <c r="BT96" s="83" t="s">
        <v>81</v>
      </c>
      <c r="BV96" s="83" t="s">
        <v>75</v>
      </c>
      <c r="BW96" s="83" t="s">
        <v>86</v>
      </c>
      <c r="BX96" s="83" t="s">
        <v>5</v>
      </c>
      <c r="CL96" s="83" t="s">
        <v>1</v>
      </c>
      <c r="CM96" s="83" t="s">
        <v>83</v>
      </c>
    </row>
    <row r="97" spans="1:91" s="6" customFormat="1" ht="16.5" customHeight="1">
      <c r="A97" s="74" t="s">
        <v>77</v>
      </c>
      <c r="B97" s="75"/>
      <c r="C97" s="76"/>
      <c r="D97" s="204" t="s">
        <v>87</v>
      </c>
      <c r="E97" s="204"/>
      <c r="F97" s="204"/>
      <c r="G97" s="204"/>
      <c r="H97" s="204"/>
      <c r="I97" s="77"/>
      <c r="J97" s="204" t="s">
        <v>88</v>
      </c>
      <c r="K97" s="204"/>
      <c r="L97" s="204"/>
      <c r="M97" s="204"/>
      <c r="N97" s="204"/>
      <c r="O97" s="204"/>
      <c r="P97" s="204"/>
      <c r="Q97" s="204"/>
      <c r="R97" s="204"/>
      <c r="S97" s="204"/>
      <c r="T97" s="204"/>
      <c r="U97" s="204"/>
      <c r="V97" s="204"/>
      <c r="W97" s="204"/>
      <c r="X97" s="204"/>
      <c r="Y97" s="204"/>
      <c r="Z97" s="204"/>
      <c r="AA97" s="204"/>
      <c r="AB97" s="204"/>
      <c r="AC97" s="204"/>
      <c r="AD97" s="204"/>
      <c r="AE97" s="204"/>
      <c r="AF97" s="204"/>
      <c r="AG97" s="205">
        <f>'003 - SO 401 - veřejné os...'!J30</f>
        <v>0</v>
      </c>
      <c r="AH97" s="206"/>
      <c r="AI97" s="206"/>
      <c r="AJ97" s="206"/>
      <c r="AK97" s="206"/>
      <c r="AL97" s="206"/>
      <c r="AM97" s="206"/>
      <c r="AN97" s="205">
        <f>SUM(AG97,AT97)</f>
        <v>0</v>
      </c>
      <c r="AO97" s="206"/>
      <c r="AP97" s="206"/>
      <c r="AQ97" s="78" t="s">
        <v>80</v>
      </c>
      <c r="AR97" s="75"/>
      <c r="AS97" s="79">
        <v>0</v>
      </c>
      <c r="AT97" s="80">
        <f>ROUND(SUM(AV97:AW97),2)</f>
        <v>0</v>
      </c>
      <c r="AU97" s="81">
        <f>'003 - SO 401 - veřejné os...'!P126</f>
        <v>0</v>
      </c>
      <c r="AV97" s="80">
        <f>'003 - SO 401 - veřejné os...'!J33</f>
        <v>0</v>
      </c>
      <c r="AW97" s="80">
        <f>'003 - SO 401 - veřejné os...'!J34</f>
        <v>0</v>
      </c>
      <c r="AX97" s="80">
        <f>'003 - SO 401 - veřejné os...'!J35</f>
        <v>0</v>
      </c>
      <c r="AY97" s="80">
        <f>'003 - SO 401 - veřejné os...'!J36</f>
        <v>0</v>
      </c>
      <c r="AZ97" s="80">
        <f>'003 - SO 401 - veřejné os...'!F33</f>
        <v>0</v>
      </c>
      <c r="BA97" s="80">
        <f>'003 - SO 401 - veřejné os...'!F34</f>
        <v>0</v>
      </c>
      <c r="BB97" s="80">
        <f>'003 - SO 401 - veřejné os...'!F35</f>
        <v>0</v>
      </c>
      <c r="BC97" s="80">
        <f>'003 - SO 401 - veřejné os...'!F36</f>
        <v>0</v>
      </c>
      <c r="BD97" s="82">
        <f>'003 - SO 401 - veřejné os...'!F37</f>
        <v>0</v>
      </c>
      <c r="BT97" s="83" t="s">
        <v>81</v>
      </c>
      <c r="BV97" s="83" t="s">
        <v>75</v>
      </c>
      <c r="BW97" s="83" t="s">
        <v>89</v>
      </c>
      <c r="BX97" s="83" t="s">
        <v>5</v>
      </c>
      <c r="CL97" s="83" t="s">
        <v>1</v>
      </c>
      <c r="CM97" s="83" t="s">
        <v>83</v>
      </c>
    </row>
    <row r="98" spans="1:91" s="6" customFormat="1" ht="16.5" customHeight="1">
      <c r="A98" s="74" t="s">
        <v>77</v>
      </c>
      <c r="B98" s="75"/>
      <c r="C98" s="76"/>
      <c r="D98" s="204" t="s">
        <v>90</v>
      </c>
      <c r="E98" s="204"/>
      <c r="F98" s="204"/>
      <c r="G98" s="204"/>
      <c r="H98" s="204"/>
      <c r="I98" s="77"/>
      <c r="J98" s="204" t="s">
        <v>91</v>
      </c>
      <c r="K98" s="204"/>
      <c r="L98" s="204"/>
      <c r="M98" s="204"/>
      <c r="N98" s="204"/>
      <c r="O98" s="204"/>
      <c r="P98" s="204"/>
      <c r="Q98" s="204"/>
      <c r="R98" s="204"/>
      <c r="S98" s="204"/>
      <c r="T98" s="204"/>
      <c r="U98" s="204"/>
      <c r="V98" s="204"/>
      <c r="W98" s="204"/>
      <c r="X98" s="204"/>
      <c r="Y98" s="204"/>
      <c r="Z98" s="204"/>
      <c r="AA98" s="204"/>
      <c r="AB98" s="204"/>
      <c r="AC98" s="204"/>
      <c r="AD98" s="204"/>
      <c r="AE98" s="204"/>
      <c r="AF98" s="204"/>
      <c r="AG98" s="205">
        <f>'999 - vedlejší a ostatní ...'!J30</f>
        <v>0</v>
      </c>
      <c r="AH98" s="206"/>
      <c r="AI98" s="206"/>
      <c r="AJ98" s="206"/>
      <c r="AK98" s="206"/>
      <c r="AL98" s="206"/>
      <c r="AM98" s="206"/>
      <c r="AN98" s="205">
        <f>SUM(AG98,AT98)</f>
        <v>0</v>
      </c>
      <c r="AO98" s="206"/>
      <c r="AP98" s="206"/>
      <c r="AQ98" s="78" t="s">
        <v>80</v>
      </c>
      <c r="AR98" s="75"/>
      <c r="AS98" s="84">
        <v>0</v>
      </c>
      <c r="AT98" s="85">
        <f>ROUND(SUM(AV98:AW98),2)</f>
        <v>0</v>
      </c>
      <c r="AU98" s="86">
        <f>'999 - vedlejší a ostatní ...'!P122</f>
        <v>0</v>
      </c>
      <c r="AV98" s="85">
        <f>'999 - vedlejší a ostatní ...'!J33</f>
        <v>0</v>
      </c>
      <c r="AW98" s="85">
        <f>'999 - vedlejší a ostatní ...'!J34</f>
        <v>0</v>
      </c>
      <c r="AX98" s="85">
        <f>'999 - vedlejší a ostatní ...'!J35</f>
        <v>0</v>
      </c>
      <c r="AY98" s="85">
        <f>'999 - vedlejší a ostatní ...'!J36</f>
        <v>0</v>
      </c>
      <c r="AZ98" s="85">
        <f>'999 - vedlejší a ostatní ...'!F33</f>
        <v>0</v>
      </c>
      <c r="BA98" s="85">
        <f>'999 - vedlejší a ostatní ...'!F34</f>
        <v>0</v>
      </c>
      <c r="BB98" s="85">
        <f>'999 - vedlejší a ostatní ...'!F35</f>
        <v>0</v>
      </c>
      <c r="BC98" s="85">
        <f>'999 - vedlejší a ostatní ...'!F36</f>
        <v>0</v>
      </c>
      <c r="BD98" s="87">
        <f>'999 - vedlejší a ostatní ...'!F37</f>
        <v>0</v>
      </c>
      <c r="BT98" s="83" t="s">
        <v>81</v>
      </c>
      <c r="BV98" s="83" t="s">
        <v>75</v>
      </c>
      <c r="BW98" s="83" t="s">
        <v>92</v>
      </c>
      <c r="BX98" s="83" t="s">
        <v>5</v>
      </c>
      <c r="CL98" s="83" t="s">
        <v>1</v>
      </c>
      <c r="CM98" s="83" t="s">
        <v>83</v>
      </c>
    </row>
    <row r="99" spans="1:91" s="1" customFormat="1" ht="30" customHeight="1">
      <c r="B99" s="32"/>
      <c r="AR99" s="32"/>
    </row>
    <row r="100" spans="1:91" s="1" customFormat="1" ht="6.95" customHeight="1"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32"/>
    </row>
  </sheetData>
  <sheetProtection algorithmName="SHA-512" hashValue="IIK48HbgpMsmq7u8JgdKp5rm0TJVAlW78TXTNyux7I+SAfxR7DPnLfywU4uFi21YmVeI2EYsW71dVTCw+tjMZw==" saltValue="NLOQ4X/daufG8sBM6BI9+jrGESayRT3H56bmT/6oaGi6d3zYpTBo5Yh7Dxs0JByy21xU+HkBrQSFth4SKpQPpQ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001 - SO 101 - komunikace'!C2" display="/" xr:uid="{00000000-0004-0000-0000-000000000000}"/>
    <hyperlink ref="A96" location="'002 - SO 300 - dešťová ka...'!C2" display="/" xr:uid="{00000000-0004-0000-0000-000001000000}"/>
    <hyperlink ref="A97" location="'003 - SO 401 - veřejné os...'!C2" display="/" xr:uid="{00000000-0004-0000-0000-000002000000}"/>
    <hyperlink ref="A98" location="'999 - vedlejší a ostatní 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7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82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4.95" customHeight="1">
      <c r="B4" s="20"/>
      <c r="D4" s="21" t="s">
        <v>93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28" t="str">
        <f>'Rekapitulace stavby'!K6</f>
        <v>Polepy - komunikace</v>
      </c>
      <c r="F7" s="229"/>
      <c r="G7" s="229"/>
      <c r="H7" s="229"/>
      <c r="L7" s="20"/>
    </row>
    <row r="8" spans="2:46" s="1" customFormat="1" ht="12" customHeight="1">
      <c r="B8" s="32"/>
      <c r="D8" s="27" t="s">
        <v>94</v>
      </c>
      <c r="L8" s="32"/>
    </row>
    <row r="9" spans="2:46" s="1" customFormat="1" ht="16.5" customHeight="1">
      <c r="B9" s="32"/>
      <c r="E9" s="190" t="s">
        <v>95</v>
      </c>
      <c r="F9" s="230"/>
      <c r="G9" s="230"/>
      <c r="H9" s="230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31. 8. 2025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26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27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1" t="str">
        <f>'Rekapitulace stavby'!E14</f>
        <v>Vyplň údaj</v>
      </c>
      <c r="F18" s="212"/>
      <c r="G18" s="212"/>
      <c r="H18" s="212"/>
      <c r="I18" s="27" t="s">
        <v>26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29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26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31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26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32</v>
      </c>
      <c r="L26" s="32"/>
    </row>
    <row r="27" spans="2:12" s="7" customFormat="1" ht="16.5" customHeight="1">
      <c r="B27" s="89"/>
      <c r="E27" s="217" t="s">
        <v>1</v>
      </c>
      <c r="F27" s="217"/>
      <c r="G27" s="217"/>
      <c r="H27" s="217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33</v>
      </c>
      <c r="J30" s="66">
        <f>ROUND(J124,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35</v>
      </c>
      <c r="I32" s="35" t="s">
        <v>34</v>
      </c>
      <c r="J32" s="35" t="s">
        <v>36</v>
      </c>
      <c r="L32" s="32"/>
    </row>
    <row r="33" spans="2:12" s="1" customFormat="1" ht="14.45" customHeight="1">
      <c r="B33" s="32"/>
      <c r="D33" s="55" t="s">
        <v>37</v>
      </c>
      <c r="E33" s="27" t="s">
        <v>38</v>
      </c>
      <c r="F33" s="91">
        <f>ROUND((SUM(BE124:BE472)),  2)</f>
        <v>0</v>
      </c>
      <c r="I33" s="92">
        <v>0.21</v>
      </c>
      <c r="J33" s="91">
        <f>ROUND(((SUM(BE124:BE472))*I33),  2)</f>
        <v>0</v>
      </c>
      <c r="L33" s="32"/>
    </row>
    <row r="34" spans="2:12" s="1" customFormat="1" ht="14.45" customHeight="1">
      <c r="B34" s="32"/>
      <c r="E34" s="27" t="s">
        <v>39</v>
      </c>
      <c r="F34" s="91">
        <f>ROUND((SUM(BF124:BF472)),  2)</f>
        <v>0</v>
      </c>
      <c r="I34" s="92">
        <v>0.12</v>
      </c>
      <c r="J34" s="91">
        <f>ROUND(((SUM(BF124:BF472))*I34),  2)</f>
        <v>0</v>
      </c>
      <c r="L34" s="32"/>
    </row>
    <row r="35" spans="2:12" s="1" customFormat="1" ht="14.45" hidden="1" customHeight="1">
      <c r="B35" s="32"/>
      <c r="E35" s="27" t="s">
        <v>40</v>
      </c>
      <c r="F35" s="91">
        <f>ROUND((SUM(BG124:BG472)),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41</v>
      </c>
      <c r="F36" s="91">
        <f>ROUND((SUM(BH124:BH472)),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42</v>
      </c>
      <c r="F37" s="91">
        <f>ROUND((SUM(BI124:BI472)),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43</v>
      </c>
      <c r="E39" s="57"/>
      <c r="F39" s="57"/>
      <c r="G39" s="95" t="s">
        <v>44</v>
      </c>
      <c r="H39" s="96" t="s">
        <v>45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48</v>
      </c>
      <c r="E61" s="34"/>
      <c r="F61" s="99" t="s">
        <v>49</v>
      </c>
      <c r="G61" s="43" t="s">
        <v>48</v>
      </c>
      <c r="H61" s="34"/>
      <c r="I61" s="34"/>
      <c r="J61" s="100" t="s">
        <v>49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48</v>
      </c>
      <c r="E76" s="34"/>
      <c r="F76" s="99" t="s">
        <v>49</v>
      </c>
      <c r="G76" s="43" t="s">
        <v>48</v>
      </c>
      <c r="H76" s="34"/>
      <c r="I76" s="34"/>
      <c r="J76" s="100" t="s">
        <v>49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28" t="str">
        <f>E7</f>
        <v>Polepy - komunikace</v>
      </c>
      <c r="F85" s="229"/>
      <c r="G85" s="229"/>
      <c r="H85" s="229"/>
      <c r="L85" s="32"/>
    </row>
    <row r="86" spans="2:47" s="1" customFormat="1" ht="12" customHeight="1">
      <c r="B86" s="32"/>
      <c r="C86" s="27" t="s">
        <v>94</v>
      </c>
      <c r="L86" s="32"/>
    </row>
    <row r="87" spans="2:47" s="1" customFormat="1" ht="16.5" customHeight="1">
      <c r="B87" s="32"/>
      <c r="E87" s="190" t="str">
        <f>E9</f>
        <v>001 - SO 101 - komunikace</v>
      </c>
      <c r="F87" s="230"/>
      <c r="G87" s="230"/>
      <c r="H87" s="230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2" t="str">
        <f>IF(J12="","",J12)</f>
        <v>31. 8. 2025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 xml:space="preserve"> </v>
      </c>
      <c r="I91" s="27" t="s">
        <v>29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27</v>
      </c>
      <c r="F92" s="25" t="str">
        <f>IF(E18="","",E18)</f>
        <v>Vyplň údaj</v>
      </c>
      <c r="I92" s="27" t="s">
        <v>31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97</v>
      </c>
      <c r="D94" s="93"/>
      <c r="E94" s="93"/>
      <c r="F94" s="93"/>
      <c r="G94" s="93"/>
      <c r="H94" s="93"/>
      <c r="I94" s="93"/>
      <c r="J94" s="102" t="s">
        <v>98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99</v>
      </c>
      <c r="J96" s="66">
        <f>J124</f>
        <v>0</v>
      </c>
      <c r="L96" s="32"/>
      <c r="AU96" s="17" t="s">
        <v>100</v>
      </c>
    </row>
    <row r="97" spans="2:12" s="8" customFormat="1" ht="24.95" customHeight="1">
      <c r="B97" s="104"/>
      <c r="D97" s="105" t="s">
        <v>101</v>
      </c>
      <c r="E97" s="106"/>
      <c r="F97" s="106"/>
      <c r="G97" s="106"/>
      <c r="H97" s="106"/>
      <c r="I97" s="106"/>
      <c r="J97" s="107">
        <f>J125</f>
        <v>0</v>
      </c>
      <c r="L97" s="104"/>
    </row>
    <row r="98" spans="2:12" s="9" customFormat="1" ht="19.899999999999999" customHeight="1">
      <c r="B98" s="108"/>
      <c r="D98" s="109" t="s">
        <v>102</v>
      </c>
      <c r="E98" s="110"/>
      <c r="F98" s="110"/>
      <c r="G98" s="110"/>
      <c r="H98" s="110"/>
      <c r="I98" s="110"/>
      <c r="J98" s="111">
        <f>J126</f>
        <v>0</v>
      </c>
      <c r="L98" s="108"/>
    </row>
    <row r="99" spans="2:12" s="9" customFormat="1" ht="19.899999999999999" customHeight="1">
      <c r="B99" s="108"/>
      <c r="D99" s="109" t="s">
        <v>103</v>
      </c>
      <c r="E99" s="110"/>
      <c r="F99" s="110"/>
      <c r="G99" s="110"/>
      <c r="H99" s="110"/>
      <c r="I99" s="110"/>
      <c r="J99" s="111">
        <f>J232</f>
        <v>0</v>
      </c>
      <c r="L99" s="108"/>
    </row>
    <row r="100" spans="2:12" s="9" customFormat="1" ht="19.899999999999999" customHeight="1">
      <c r="B100" s="108"/>
      <c r="D100" s="109" t="s">
        <v>104</v>
      </c>
      <c r="E100" s="110"/>
      <c r="F100" s="110"/>
      <c r="G100" s="110"/>
      <c r="H100" s="110"/>
      <c r="I100" s="110"/>
      <c r="J100" s="111">
        <f>J250</f>
        <v>0</v>
      </c>
      <c r="L100" s="108"/>
    </row>
    <row r="101" spans="2:12" s="9" customFormat="1" ht="19.899999999999999" customHeight="1">
      <c r="B101" s="108"/>
      <c r="D101" s="109" t="s">
        <v>105</v>
      </c>
      <c r="E101" s="110"/>
      <c r="F101" s="110"/>
      <c r="G101" s="110"/>
      <c r="H101" s="110"/>
      <c r="I101" s="110"/>
      <c r="J101" s="111">
        <f>J257</f>
        <v>0</v>
      </c>
      <c r="L101" s="108"/>
    </row>
    <row r="102" spans="2:12" s="9" customFormat="1" ht="19.899999999999999" customHeight="1">
      <c r="B102" s="108"/>
      <c r="D102" s="109" t="s">
        <v>106</v>
      </c>
      <c r="E102" s="110"/>
      <c r="F102" s="110"/>
      <c r="G102" s="110"/>
      <c r="H102" s="110"/>
      <c r="I102" s="110"/>
      <c r="J102" s="111">
        <f>J364</f>
        <v>0</v>
      </c>
      <c r="L102" s="108"/>
    </row>
    <row r="103" spans="2:12" s="9" customFormat="1" ht="19.899999999999999" customHeight="1">
      <c r="B103" s="108"/>
      <c r="D103" s="109" t="s">
        <v>107</v>
      </c>
      <c r="E103" s="110"/>
      <c r="F103" s="110"/>
      <c r="G103" s="110"/>
      <c r="H103" s="110"/>
      <c r="I103" s="110"/>
      <c r="J103" s="111">
        <f>J442</f>
        <v>0</v>
      </c>
      <c r="L103" s="108"/>
    </row>
    <row r="104" spans="2:12" s="9" customFormat="1" ht="19.899999999999999" customHeight="1">
      <c r="B104" s="108"/>
      <c r="D104" s="109" t="s">
        <v>108</v>
      </c>
      <c r="E104" s="110"/>
      <c r="F104" s="110"/>
      <c r="G104" s="110"/>
      <c r="H104" s="110"/>
      <c r="I104" s="110"/>
      <c r="J104" s="111">
        <f>J469</f>
        <v>0</v>
      </c>
      <c r="L104" s="108"/>
    </row>
    <row r="105" spans="2:12" s="1" customFormat="1" ht="21.75" customHeight="1">
      <c r="B105" s="32"/>
      <c r="L105" s="32"/>
    </row>
    <row r="106" spans="2:12" s="1" customFormat="1" ht="6.95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2"/>
    </row>
    <row r="110" spans="2:12" s="1" customFormat="1" ht="6.95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2"/>
    </row>
    <row r="111" spans="2:12" s="1" customFormat="1" ht="24.95" customHeight="1">
      <c r="B111" s="32"/>
      <c r="C111" s="21" t="s">
        <v>109</v>
      </c>
      <c r="L111" s="32"/>
    </row>
    <row r="112" spans="2:12" s="1" customFormat="1" ht="6.95" customHeight="1">
      <c r="B112" s="32"/>
      <c r="L112" s="32"/>
    </row>
    <row r="113" spans="2:65" s="1" customFormat="1" ht="12" customHeight="1">
      <c r="B113" s="32"/>
      <c r="C113" s="27" t="s">
        <v>16</v>
      </c>
      <c r="L113" s="32"/>
    </row>
    <row r="114" spans="2:65" s="1" customFormat="1" ht="16.5" customHeight="1">
      <c r="B114" s="32"/>
      <c r="E114" s="228" t="str">
        <f>E7</f>
        <v>Polepy - komunikace</v>
      </c>
      <c r="F114" s="229"/>
      <c r="G114" s="229"/>
      <c r="H114" s="229"/>
      <c r="L114" s="32"/>
    </row>
    <row r="115" spans="2:65" s="1" customFormat="1" ht="12" customHeight="1">
      <c r="B115" s="32"/>
      <c r="C115" s="27" t="s">
        <v>94</v>
      </c>
      <c r="L115" s="32"/>
    </row>
    <row r="116" spans="2:65" s="1" customFormat="1" ht="16.5" customHeight="1">
      <c r="B116" s="32"/>
      <c r="E116" s="190" t="str">
        <f>E9</f>
        <v>001 - SO 101 - komunikace</v>
      </c>
      <c r="F116" s="230"/>
      <c r="G116" s="230"/>
      <c r="H116" s="230"/>
      <c r="L116" s="32"/>
    </row>
    <row r="117" spans="2:65" s="1" customFormat="1" ht="6.95" customHeight="1">
      <c r="B117" s="32"/>
      <c r="L117" s="32"/>
    </row>
    <row r="118" spans="2:65" s="1" customFormat="1" ht="12" customHeight="1">
      <c r="B118" s="32"/>
      <c r="C118" s="27" t="s">
        <v>20</v>
      </c>
      <c r="F118" s="25" t="str">
        <f>F12</f>
        <v xml:space="preserve"> </v>
      </c>
      <c r="I118" s="27" t="s">
        <v>22</v>
      </c>
      <c r="J118" s="52" t="str">
        <f>IF(J12="","",J12)</f>
        <v>31. 8. 2025</v>
      </c>
      <c r="L118" s="32"/>
    </row>
    <row r="119" spans="2:65" s="1" customFormat="1" ht="6.95" customHeight="1">
      <c r="B119" s="32"/>
      <c r="L119" s="32"/>
    </row>
    <row r="120" spans="2:65" s="1" customFormat="1" ht="15.2" customHeight="1">
      <c r="B120" s="32"/>
      <c r="C120" s="27" t="s">
        <v>24</v>
      </c>
      <c r="F120" s="25" t="str">
        <f>E15</f>
        <v xml:space="preserve"> </v>
      </c>
      <c r="I120" s="27" t="s">
        <v>29</v>
      </c>
      <c r="J120" s="30" t="str">
        <f>E21</f>
        <v xml:space="preserve"> </v>
      </c>
      <c r="L120" s="32"/>
    </row>
    <row r="121" spans="2:65" s="1" customFormat="1" ht="15.2" customHeight="1">
      <c r="B121" s="32"/>
      <c r="C121" s="27" t="s">
        <v>27</v>
      </c>
      <c r="F121" s="25" t="str">
        <f>IF(E18="","",E18)</f>
        <v>Vyplň údaj</v>
      </c>
      <c r="I121" s="27" t="s">
        <v>31</v>
      </c>
      <c r="J121" s="30" t="str">
        <f>E24</f>
        <v xml:space="preserve"> </v>
      </c>
      <c r="L121" s="32"/>
    </row>
    <row r="122" spans="2:65" s="1" customFormat="1" ht="10.35" customHeight="1">
      <c r="B122" s="32"/>
      <c r="L122" s="32"/>
    </row>
    <row r="123" spans="2:65" s="10" customFormat="1" ht="29.25" customHeight="1">
      <c r="B123" s="112"/>
      <c r="C123" s="113" t="s">
        <v>110</v>
      </c>
      <c r="D123" s="114" t="s">
        <v>58</v>
      </c>
      <c r="E123" s="114" t="s">
        <v>54</v>
      </c>
      <c r="F123" s="114" t="s">
        <v>55</v>
      </c>
      <c r="G123" s="114" t="s">
        <v>111</v>
      </c>
      <c r="H123" s="114" t="s">
        <v>112</v>
      </c>
      <c r="I123" s="114" t="s">
        <v>113</v>
      </c>
      <c r="J123" s="114" t="s">
        <v>98</v>
      </c>
      <c r="K123" s="115" t="s">
        <v>114</v>
      </c>
      <c r="L123" s="112"/>
      <c r="M123" s="59" t="s">
        <v>1</v>
      </c>
      <c r="N123" s="60" t="s">
        <v>37</v>
      </c>
      <c r="O123" s="60" t="s">
        <v>115</v>
      </c>
      <c r="P123" s="60" t="s">
        <v>116</v>
      </c>
      <c r="Q123" s="60" t="s">
        <v>117</v>
      </c>
      <c r="R123" s="60" t="s">
        <v>118</v>
      </c>
      <c r="S123" s="60" t="s">
        <v>119</v>
      </c>
      <c r="T123" s="60" t="s">
        <v>120</v>
      </c>
      <c r="U123" s="61" t="s">
        <v>121</v>
      </c>
    </row>
    <row r="124" spans="2:65" s="1" customFormat="1" ht="22.9" customHeight="1">
      <c r="B124" s="32"/>
      <c r="C124" s="64" t="s">
        <v>122</v>
      </c>
      <c r="J124" s="116">
        <f>BK124</f>
        <v>0</v>
      </c>
      <c r="L124" s="32"/>
      <c r="M124" s="62"/>
      <c r="N124" s="53"/>
      <c r="O124" s="53"/>
      <c r="P124" s="117">
        <f>P125</f>
        <v>0</v>
      </c>
      <c r="Q124" s="53"/>
      <c r="R124" s="117">
        <f>R125</f>
        <v>621.85291638000001</v>
      </c>
      <c r="S124" s="53"/>
      <c r="T124" s="117">
        <f>T125</f>
        <v>1062.5999999999999</v>
      </c>
      <c r="U124" s="54"/>
      <c r="AT124" s="17" t="s">
        <v>72</v>
      </c>
      <c r="AU124" s="17" t="s">
        <v>100</v>
      </c>
      <c r="BK124" s="118">
        <f>BK125</f>
        <v>0</v>
      </c>
    </row>
    <row r="125" spans="2:65" s="11" customFormat="1" ht="25.9" customHeight="1">
      <c r="B125" s="119"/>
      <c r="D125" s="120" t="s">
        <v>72</v>
      </c>
      <c r="E125" s="121" t="s">
        <v>123</v>
      </c>
      <c r="F125" s="121" t="s">
        <v>124</v>
      </c>
      <c r="I125" s="122"/>
      <c r="J125" s="123">
        <f>BK125</f>
        <v>0</v>
      </c>
      <c r="L125" s="119"/>
      <c r="M125" s="124"/>
      <c r="P125" s="125">
        <f>P126+P232+P250+P257+P364+P442+P469</f>
        <v>0</v>
      </c>
      <c r="R125" s="125">
        <f>R126+R232+R250+R257+R364+R442+R469</f>
        <v>621.85291638000001</v>
      </c>
      <c r="T125" s="125">
        <f>T126+T232+T250+T257+T364+T442+T469</f>
        <v>1062.5999999999999</v>
      </c>
      <c r="U125" s="126"/>
      <c r="AR125" s="120" t="s">
        <v>81</v>
      </c>
      <c r="AT125" s="127" t="s">
        <v>72</v>
      </c>
      <c r="AU125" s="127" t="s">
        <v>73</v>
      </c>
      <c r="AY125" s="120" t="s">
        <v>125</v>
      </c>
      <c r="BK125" s="128">
        <f>BK126+BK232+BK250+BK257+BK364+BK442+BK469</f>
        <v>0</v>
      </c>
    </row>
    <row r="126" spans="2:65" s="11" customFormat="1" ht="22.9" customHeight="1">
      <c r="B126" s="119"/>
      <c r="D126" s="120" t="s">
        <v>72</v>
      </c>
      <c r="E126" s="129" t="s">
        <v>81</v>
      </c>
      <c r="F126" s="129" t="s">
        <v>126</v>
      </c>
      <c r="I126" s="122"/>
      <c r="J126" s="130">
        <f>BK126</f>
        <v>0</v>
      </c>
      <c r="L126" s="119"/>
      <c r="M126" s="124"/>
      <c r="P126" s="125">
        <f>SUM(P127:P231)</f>
        <v>0</v>
      </c>
      <c r="R126" s="125">
        <f>SUM(R127:R231)</f>
        <v>208.40163999999999</v>
      </c>
      <c r="T126" s="125">
        <f>SUM(T127:T231)</f>
        <v>1062.5999999999999</v>
      </c>
      <c r="U126" s="126"/>
      <c r="AR126" s="120" t="s">
        <v>81</v>
      </c>
      <c r="AT126" s="127" t="s">
        <v>72</v>
      </c>
      <c r="AU126" s="127" t="s">
        <v>81</v>
      </c>
      <c r="AY126" s="120" t="s">
        <v>125</v>
      </c>
      <c r="BK126" s="128">
        <f>SUM(BK127:BK231)</f>
        <v>0</v>
      </c>
    </row>
    <row r="127" spans="2:65" s="1" customFormat="1" ht="24.2" customHeight="1">
      <c r="B127" s="32"/>
      <c r="C127" s="131" t="s">
        <v>81</v>
      </c>
      <c r="D127" s="131" t="s">
        <v>127</v>
      </c>
      <c r="E127" s="132" t="s">
        <v>128</v>
      </c>
      <c r="F127" s="133" t="s">
        <v>129</v>
      </c>
      <c r="G127" s="134" t="s">
        <v>130</v>
      </c>
      <c r="H127" s="135">
        <v>1670</v>
      </c>
      <c r="I127" s="136"/>
      <c r="J127" s="137">
        <f>ROUND(I127*H127,2)</f>
        <v>0</v>
      </c>
      <c r="K127" s="133" t="s">
        <v>131</v>
      </c>
      <c r="L127" s="32"/>
      <c r="M127" s="138" t="s">
        <v>1</v>
      </c>
      <c r="N127" s="139" t="s">
        <v>38</v>
      </c>
      <c r="P127" s="140">
        <f>O127*H127</f>
        <v>0</v>
      </c>
      <c r="Q127" s="140">
        <v>0</v>
      </c>
      <c r="R127" s="140">
        <f>Q127*H127</f>
        <v>0</v>
      </c>
      <c r="S127" s="140">
        <v>0.44</v>
      </c>
      <c r="T127" s="140">
        <f>S127*H127</f>
        <v>734.8</v>
      </c>
      <c r="U127" s="141" t="s">
        <v>1</v>
      </c>
      <c r="AR127" s="142" t="s">
        <v>132</v>
      </c>
      <c r="AT127" s="142" t="s">
        <v>127</v>
      </c>
      <c r="AU127" s="142" t="s">
        <v>83</v>
      </c>
      <c r="AY127" s="17" t="s">
        <v>125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7" t="s">
        <v>81</v>
      </c>
      <c r="BK127" s="143">
        <f>ROUND(I127*H127,2)</f>
        <v>0</v>
      </c>
      <c r="BL127" s="17" t="s">
        <v>132</v>
      </c>
      <c r="BM127" s="142" t="s">
        <v>133</v>
      </c>
    </row>
    <row r="128" spans="2:65" s="1" customFormat="1" ht="39">
      <c r="B128" s="32"/>
      <c r="D128" s="144" t="s">
        <v>134</v>
      </c>
      <c r="F128" s="145" t="s">
        <v>135</v>
      </c>
      <c r="I128" s="146"/>
      <c r="L128" s="32"/>
      <c r="M128" s="147"/>
      <c r="U128" s="56"/>
      <c r="AT128" s="17" t="s">
        <v>134</v>
      </c>
      <c r="AU128" s="17" t="s">
        <v>83</v>
      </c>
    </row>
    <row r="129" spans="2:65" s="1" customFormat="1" ht="11.25">
      <c r="B129" s="32"/>
      <c r="D129" s="148" t="s">
        <v>136</v>
      </c>
      <c r="F129" s="149" t="s">
        <v>137</v>
      </c>
      <c r="I129" s="146"/>
      <c r="L129" s="32"/>
      <c r="M129" s="147"/>
      <c r="U129" s="56"/>
      <c r="AT129" s="17" t="s">
        <v>136</v>
      </c>
      <c r="AU129" s="17" t="s">
        <v>83</v>
      </c>
    </row>
    <row r="130" spans="2:65" s="12" customFormat="1" ht="11.25">
      <c r="B130" s="150"/>
      <c r="D130" s="144" t="s">
        <v>138</v>
      </c>
      <c r="E130" s="151" t="s">
        <v>1</v>
      </c>
      <c r="F130" s="152" t="s">
        <v>139</v>
      </c>
      <c r="H130" s="151" t="s">
        <v>1</v>
      </c>
      <c r="I130" s="153"/>
      <c r="L130" s="150"/>
      <c r="M130" s="154"/>
      <c r="U130" s="155"/>
      <c r="AT130" s="151" t="s">
        <v>138</v>
      </c>
      <c r="AU130" s="151" t="s">
        <v>83</v>
      </c>
      <c r="AV130" s="12" t="s">
        <v>81</v>
      </c>
      <c r="AW130" s="12" t="s">
        <v>30</v>
      </c>
      <c r="AX130" s="12" t="s">
        <v>73</v>
      </c>
      <c r="AY130" s="151" t="s">
        <v>125</v>
      </c>
    </row>
    <row r="131" spans="2:65" s="13" customFormat="1" ht="11.25">
      <c r="B131" s="156"/>
      <c r="D131" s="144" t="s">
        <v>138</v>
      </c>
      <c r="E131" s="157" t="s">
        <v>1</v>
      </c>
      <c r="F131" s="158" t="s">
        <v>140</v>
      </c>
      <c r="H131" s="159">
        <v>1670</v>
      </c>
      <c r="I131" s="160"/>
      <c r="L131" s="156"/>
      <c r="M131" s="161"/>
      <c r="U131" s="162"/>
      <c r="AT131" s="157" t="s">
        <v>138</v>
      </c>
      <c r="AU131" s="157" t="s">
        <v>83</v>
      </c>
      <c r="AV131" s="13" t="s">
        <v>83</v>
      </c>
      <c r="AW131" s="13" t="s">
        <v>30</v>
      </c>
      <c r="AX131" s="13" t="s">
        <v>73</v>
      </c>
      <c r="AY131" s="157" t="s">
        <v>125</v>
      </c>
    </row>
    <row r="132" spans="2:65" s="14" customFormat="1" ht="11.25">
      <c r="B132" s="163"/>
      <c r="D132" s="144" t="s">
        <v>138</v>
      </c>
      <c r="E132" s="164" t="s">
        <v>1</v>
      </c>
      <c r="F132" s="165" t="s">
        <v>141</v>
      </c>
      <c r="H132" s="166">
        <v>1670</v>
      </c>
      <c r="I132" s="167"/>
      <c r="L132" s="163"/>
      <c r="M132" s="168"/>
      <c r="U132" s="169"/>
      <c r="AT132" s="164" t="s">
        <v>138</v>
      </c>
      <c r="AU132" s="164" t="s">
        <v>83</v>
      </c>
      <c r="AV132" s="14" t="s">
        <v>132</v>
      </c>
      <c r="AW132" s="14" t="s">
        <v>30</v>
      </c>
      <c r="AX132" s="14" t="s">
        <v>81</v>
      </c>
      <c r="AY132" s="164" t="s">
        <v>125</v>
      </c>
    </row>
    <row r="133" spans="2:65" s="1" customFormat="1" ht="24.2" customHeight="1">
      <c r="B133" s="32"/>
      <c r="C133" s="131" t="s">
        <v>83</v>
      </c>
      <c r="D133" s="131" t="s">
        <v>127</v>
      </c>
      <c r="E133" s="132" t="s">
        <v>142</v>
      </c>
      <c r="F133" s="133" t="s">
        <v>143</v>
      </c>
      <c r="G133" s="134" t="s">
        <v>130</v>
      </c>
      <c r="H133" s="135">
        <v>1490</v>
      </c>
      <c r="I133" s="136"/>
      <c r="J133" s="137">
        <f>ROUND(I133*H133,2)</f>
        <v>0</v>
      </c>
      <c r="K133" s="133" t="s">
        <v>131</v>
      </c>
      <c r="L133" s="32"/>
      <c r="M133" s="138" t="s">
        <v>1</v>
      </c>
      <c r="N133" s="139" t="s">
        <v>38</v>
      </c>
      <c r="P133" s="140">
        <f>O133*H133</f>
        <v>0</v>
      </c>
      <c r="Q133" s="140">
        <v>0</v>
      </c>
      <c r="R133" s="140">
        <f>Q133*H133</f>
        <v>0</v>
      </c>
      <c r="S133" s="140">
        <v>0.22</v>
      </c>
      <c r="T133" s="140">
        <f>S133*H133</f>
        <v>327.8</v>
      </c>
      <c r="U133" s="141" t="s">
        <v>1</v>
      </c>
      <c r="AR133" s="142" t="s">
        <v>132</v>
      </c>
      <c r="AT133" s="142" t="s">
        <v>127</v>
      </c>
      <c r="AU133" s="142" t="s">
        <v>83</v>
      </c>
      <c r="AY133" s="17" t="s">
        <v>125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7" t="s">
        <v>81</v>
      </c>
      <c r="BK133" s="143">
        <f>ROUND(I133*H133,2)</f>
        <v>0</v>
      </c>
      <c r="BL133" s="17" t="s">
        <v>132</v>
      </c>
      <c r="BM133" s="142" t="s">
        <v>144</v>
      </c>
    </row>
    <row r="134" spans="2:65" s="1" customFormat="1" ht="39">
      <c r="B134" s="32"/>
      <c r="D134" s="144" t="s">
        <v>134</v>
      </c>
      <c r="F134" s="145" t="s">
        <v>145</v>
      </c>
      <c r="I134" s="146"/>
      <c r="L134" s="32"/>
      <c r="M134" s="147"/>
      <c r="U134" s="56"/>
      <c r="AT134" s="17" t="s">
        <v>134</v>
      </c>
      <c r="AU134" s="17" t="s">
        <v>83</v>
      </c>
    </row>
    <row r="135" spans="2:65" s="1" customFormat="1" ht="11.25">
      <c r="B135" s="32"/>
      <c r="D135" s="148" t="s">
        <v>136</v>
      </c>
      <c r="F135" s="149" t="s">
        <v>146</v>
      </c>
      <c r="I135" s="146"/>
      <c r="L135" s="32"/>
      <c r="M135" s="147"/>
      <c r="U135" s="56"/>
      <c r="AT135" s="17" t="s">
        <v>136</v>
      </c>
      <c r="AU135" s="17" t="s">
        <v>83</v>
      </c>
    </row>
    <row r="136" spans="2:65" s="12" customFormat="1" ht="11.25">
      <c r="B136" s="150"/>
      <c r="D136" s="144" t="s">
        <v>138</v>
      </c>
      <c r="E136" s="151" t="s">
        <v>1</v>
      </c>
      <c r="F136" s="152" t="s">
        <v>147</v>
      </c>
      <c r="H136" s="151" t="s">
        <v>1</v>
      </c>
      <c r="I136" s="153"/>
      <c r="L136" s="150"/>
      <c r="M136" s="154"/>
      <c r="U136" s="155"/>
      <c r="AT136" s="151" t="s">
        <v>138</v>
      </c>
      <c r="AU136" s="151" t="s">
        <v>83</v>
      </c>
      <c r="AV136" s="12" t="s">
        <v>81</v>
      </c>
      <c r="AW136" s="12" t="s">
        <v>30</v>
      </c>
      <c r="AX136" s="12" t="s">
        <v>73</v>
      </c>
      <c r="AY136" s="151" t="s">
        <v>125</v>
      </c>
    </row>
    <row r="137" spans="2:65" s="13" customFormat="1" ht="11.25">
      <c r="B137" s="156"/>
      <c r="D137" s="144" t="s">
        <v>138</v>
      </c>
      <c r="E137" s="157" t="s">
        <v>1</v>
      </c>
      <c r="F137" s="158" t="s">
        <v>148</v>
      </c>
      <c r="H137" s="159">
        <v>1490</v>
      </c>
      <c r="I137" s="160"/>
      <c r="L137" s="156"/>
      <c r="M137" s="161"/>
      <c r="U137" s="162"/>
      <c r="AT137" s="157" t="s">
        <v>138</v>
      </c>
      <c r="AU137" s="157" t="s">
        <v>83</v>
      </c>
      <c r="AV137" s="13" t="s">
        <v>83</v>
      </c>
      <c r="AW137" s="13" t="s">
        <v>30</v>
      </c>
      <c r="AX137" s="13" t="s">
        <v>73</v>
      </c>
      <c r="AY137" s="157" t="s">
        <v>125</v>
      </c>
    </row>
    <row r="138" spans="2:65" s="14" customFormat="1" ht="11.25">
      <c r="B138" s="163"/>
      <c r="D138" s="144" t="s">
        <v>138</v>
      </c>
      <c r="E138" s="164" t="s">
        <v>1</v>
      </c>
      <c r="F138" s="165" t="s">
        <v>141</v>
      </c>
      <c r="H138" s="166">
        <v>1490</v>
      </c>
      <c r="I138" s="167"/>
      <c r="L138" s="163"/>
      <c r="M138" s="168"/>
      <c r="U138" s="169"/>
      <c r="AT138" s="164" t="s">
        <v>138</v>
      </c>
      <c r="AU138" s="164" t="s">
        <v>83</v>
      </c>
      <c r="AV138" s="14" t="s">
        <v>132</v>
      </c>
      <c r="AW138" s="14" t="s">
        <v>30</v>
      </c>
      <c r="AX138" s="14" t="s">
        <v>81</v>
      </c>
      <c r="AY138" s="164" t="s">
        <v>125</v>
      </c>
    </row>
    <row r="139" spans="2:65" s="1" customFormat="1" ht="33" customHeight="1">
      <c r="B139" s="32"/>
      <c r="C139" s="131" t="s">
        <v>149</v>
      </c>
      <c r="D139" s="131" t="s">
        <v>127</v>
      </c>
      <c r="E139" s="132" t="s">
        <v>150</v>
      </c>
      <c r="F139" s="133" t="s">
        <v>151</v>
      </c>
      <c r="G139" s="134" t="s">
        <v>152</v>
      </c>
      <c r="H139" s="135">
        <v>241.679</v>
      </c>
      <c r="I139" s="136"/>
      <c r="J139" s="137">
        <f>ROUND(I139*H139,2)</f>
        <v>0</v>
      </c>
      <c r="K139" s="133" t="s">
        <v>131</v>
      </c>
      <c r="L139" s="32"/>
      <c r="M139" s="138" t="s">
        <v>1</v>
      </c>
      <c r="N139" s="139" t="s">
        <v>38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0">
        <f>S139*H139</f>
        <v>0</v>
      </c>
      <c r="U139" s="141" t="s">
        <v>1</v>
      </c>
      <c r="AR139" s="142" t="s">
        <v>132</v>
      </c>
      <c r="AT139" s="142" t="s">
        <v>127</v>
      </c>
      <c r="AU139" s="142" t="s">
        <v>83</v>
      </c>
      <c r="AY139" s="17" t="s">
        <v>125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7" t="s">
        <v>81</v>
      </c>
      <c r="BK139" s="143">
        <f>ROUND(I139*H139,2)</f>
        <v>0</v>
      </c>
      <c r="BL139" s="17" t="s">
        <v>132</v>
      </c>
      <c r="BM139" s="142" t="s">
        <v>153</v>
      </c>
    </row>
    <row r="140" spans="2:65" s="1" customFormat="1" ht="19.5">
      <c r="B140" s="32"/>
      <c r="D140" s="144" t="s">
        <v>134</v>
      </c>
      <c r="F140" s="145" t="s">
        <v>154</v>
      </c>
      <c r="I140" s="146"/>
      <c r="L140" s="32"/>
      <c r="M140" s="147"/>
      <c r="U140" s="56"/>
      <c r="AT140" s="17" t="s">
        <v>134</v>
      </c>
      <c r="AU140" s="17" t="s">
        <v>83</v>
      </c>
    </row>
    <row r="141" spans="2:65" s="1" customFormat="1" ht="11.25">
      <c r="B141" s="32"/>
      <c r="D141" s="148" t="s">
        <v>136</v>
      </c>
      <c r="F141" s="149" t="s">
        <v>155</v>
      </c>
      <c r="I141" s="146"/>
      <c r="L141" s="32"/>
      <c r="M141" s="147"/>
      <c r="U141" s="56"/>
      <c r="AT141" s="17" t="s">
        <v>136</v>
      </c>
      <c r="AU141" s="17" t="s">
        <v>83</v>
      </c>
    </row>
    <row r="142" spans="2:65" s="12" customFormat="1" ht="11.25">
      <c r="B142" s="150"/>
      <c r="D142" s="144" t="s">
        <v>138</v>
      </c>
      <c r="E142" s="151" t="s">
        <v>1</v>
      </c>
      <c r="F142" s="152" t="s">
        <v>156</v>
      </c>
      <c r="H142" s="151" t="s">
        <v>1</v>
      </c>
      <c r="I142" s="153"/>
      <c r="L142" s="150"/>
      <c r="M142" s="154"/>
      <c r="U142" s="155"/>
      <c r="AT142" s="151" t="s">
        <v>138</v>
      </c>
      <c r="AU142" s="151" t="s">
        <v>83</v>
      </c>
      <c r="AV142" s="12" t="s">
        <v>81</v>
      </c>
      <c r="AW142" s="12" t="s">
        <v>30</v>
      </c>
      <c r="AX142" s="12" t="s">
        <v>73</v>
      </c>
      <c r="AY142" s="151" t="s">
        <v>125</v>
      </c>
    </row>
    <row r="143" spans="2:65" s="13" customFormat="1" ht="11.25">
      <c r="B143" s="156"/>
      <c r="D143" s="144" t="s">
        <v>138</v>
      </c>
      <c r="E143" s="157" t="s">
        <v>1</v>
      </c>
      <c r="F143" s="158" t="s">
        <v>157</v>
      </c>
      <c r="H143" s="159">
        <v>196.2</v>
      </c>
      <c r="I143" s="160"/>
      <c r="L143" s="156"/>
      <c r="M143" s="161"/>
      <c r="U143" s="162"/>
      <c r="AT143" s="157" t="s">
        <v>138</v>
      </c>
      <c r="AU143" s="157" t="s">
        <v>83</v>
      </c>
      <c r="AV143" s="13" t="s">
        <v>83</v>
      </c>
      <c r="AW143" s="13" t="s">
        <v>30</v>
      </c>
      <c r="AX143" s="13" t="s">
        <v>73</v>
      </c>
      <c r="AY143" s="157" t="s">
        <v>125</v>
      </c>
    </row>
    <row r="144" spans="2:65" s="12" customFormat="1" ht="11.25">
      <c r="B144" s="150"/>
      <c r="D144" s="144" t="s">
        <v>138</v>
      </c>
      <c r="E144" s="151" t="s">
        <v>1</v>
      </c>
      <c r="F144" s="152" t="s">
        <v>158</v>
      </c>
      <c r="H144" s="151" t="s">
        <v>1</v>
      </c>
      <c r="I144" s="153"/>
      <c r="L144" s="150"/>
      <c r="M144" s="154"/>
      <c r="U144" s="155"/>
      <c r="AT144" s="151" t="s">
        <v>138</v>
      </c>
      <c r="AU144" s="151" t="s">
        <v>83</v>
      </c>
      <c r="AV144" s="12" t="s">
        <v>81</v>
      </c>
      <c r="AW144" s="12" t="s">
        <v>30</v>
      </c>
      <c r="AX144" s="12" t="s">
        <v>73</v>
      </c>
      <c r="AY144" s="151" t="s">
        <v>125</v>
      </c>
    </row>
    <row r="145" spans="2:65" s="13" customFormat="1" ht="11.25">
      <c r="B145" s="156"/>
      <c r="D145" s="144" t="s">
        <v>138</v>
      </c>
      <c r="E145" s="157" t="s">
        <v>1</v>
      </c>
      <c r="F145" s="158" t="s">
        <v>159</v>
      </c>
      <c r="H145" s="159">
        <v>25.88</v>
      </c>
      <c r="I145" s="160"/>
      <c r="L145" s="156"/>
      <c r="M145" s="161"/>
      <c r="U145" s="162"/>
      <c r="AT145" s="157" t="s">
        <v>138</v>
      </c>
      <c r="AU145" s="157" t="s">
        <v>83</v>
      </c>
      <c r="AV145" s="13" t="s">
        <v>83</v>
      </c>
      <c r="AW145" s="13" t="s">
        <v>30</v>
      </c>
      <c r="AX145" s="13" t="s">
        <v>73</v>
      </c>
      <c r="AY145" s="157" t="s">
        <v>125</v>
      </c>
    </row>
    <row r="146" spans="2:65" s="12" customFormat="1" ht="11.25">
      <c r="B146" s="150"/>
      <c r="D146" s="144" t="s">
        <v>138</v>
      </c>
      <c r="E146" s="151" t="s">
        <v>1</v>
      </c>
      <c r="F146" s="152" t="s">
        <v>160</v>
      </c>
      <c r="H146" s="151" t="s">
        <v>1</v>
      </c>
      <c r="I146" s="153"/>
      <c r="L146" s="150"/>
      <c r="M146" s="154"/>
      <c r="U146" s="155"/>
      <c r="AT146" s="151" t="s">
        <v>138</v>
      </c>
      <c r="AU146" s="151" t="s">
        <v>83</v>
      </c>
      <c r="AV146" s="12" t="s">
        <v>81</v>
      </c>
      <c r="AW146" s="12" t="s">
        <v>30</v>
      </c>
      <c r="AX146" s="12" t="s">
        <v>73</v>
      </c>
      <c r="AY146" s="151" t="s">
        <v>125</v>
      </c>
    </row>
    <row r="147" spans="2:65" s="13" customFormat="1" ht="11.25">
      <c r="B147" s="156"/>
      <c r="D147" s="144" t="s">
        <v>138</v>
      </c>
      <c r="E147" s="157" t="s">
        <v>1</v>
      </c>
      <c r="F147" s="158" t="s">
        <v>161</v>
      </c>
      <c r="H147" s="159">
        <v>16.574999999999999</v>
      </c>
      <c r="I147" s="160"/>
      <c r="L147" s="156"/>
      <c r="M147" s="161"/>
      <c r="U147" s="162"/>
      <c r="AT147" s="157" t="s">
        <v>138</v>
      </c>
      <c r="AU147" s="157" t="s">
        <v>83</v>
      </c>
      <c r="AV147" s="13" t="s">
        <v>83</v>
      </c>
      <c r="AW147" s="13" t="s">
        <v>30</v>
      </c>
      <c r="AX147" s="13" t="s">
        <v>73</v>
      </c>
      <c r="AY147" s="157" t="s">
        <v>125</v>
      </c>
    </row>
    <row r="148" spans="2:65" s="12" customFormat="1" ht="11.25">
      <c r="B148" s="150"/>
      <c r="D148" s="144" t="s">
        <v>138</v>
      </c>
      <c r="E148" s="151" t="s">
        <v>1</v>
      </c>
      <c r="F148" s="152" t="s">
        <v>162</v>
      </c>
      <c r="H148" s="151" t="s">
        <v>1</v>
      </c>
      <c r="I148" s="153"/>
      <c r="L148" s="150"/>
      <c r="M148" s="154"/>
      <c r="U148" s="155"/>
      <c r="AT148" s="151" t="s">
        <v>138</v>
      </c>
      <c r="AU148" s="151" t="s">
        <v>83</v>
      </c>
      <c r="AV148" s="12" t="s">
        <v>81</v>
      </c>
      <c r="AW148" s="12" t="s">
        <v>30</v>
      </c>
      <c r="AX148" s="12" t="s">
        <v>73</v>
      </c>
      <c r="AY148" s="151" t="s">
        <v>125</v>
      </c>
    </row>
    <row r="149" spans="2:65" s="13" customFormat="1" ht="11.25">
      <c r="B149" s="156"/>
      <c r="D149" s="144" t="s">
        <v>138</v>
      </c>
      <c r="E149" s="157" t="s">
        <v>1</v>
      </c>
      <c r="F149" s="158" t="s">
        <v>163</v>
      </c>
      <c r="H149" s="159">
        <v>3.024</v>
      </c>
      <c r="I149" s="160"/>
      <c r="L149" s="156"/>
      <c r="M149" s="161"/>
      <c r="U149" s="162"/>
      <c r="AT149" s="157" t="s">
        <v>138</v>
      </c>
      <c r="AU149" s="157" t="s">
        <v>83</v>
      </c>
      <c r="AV149" s="13" t="s">
        <v>83</v>
      </c>
      <c r="AW149" s="13" t="s">
        <v>30</v>
      </c>
      <c r="AX149" s="13" t="s">
        <v>73</v>
      </c>
      <c r="AY149" s="157" t="s">
        <v>125</v>
      </c>
    </row>
    <row r="150" spans="2:65" s="14" customFormat="1" ht="11.25">
      <c r="B150" s="163"/>
      <c r="D150" s="144" t="s">
        <v>138</v>
      </c>
      <c r="E150" s="164" t="s">
        <v>1</v>
      </c>
      <c r="F150" s="165" t="s">
        <v>141</v>
      </c>
      <c r="H150" s="166">
        <v>241.67899999999997</v>
      </c>
      <c r="I150" s="167"/>
      <c r="L150" s="163"/>
      <c r="M150" s="168"/>
      <c r="U150" s="169"/>
      <c r="AT150" s="164" t="s">
        <v>138</v>
      </c>
      <c r="AU150" s="164" t="s">
        <v>83</v>
      </c>
      <c r="AV150" s="14" t="s">
        <v>132</v>
      </c>
      <c r="AW150" s="14" t="s">
        <v>30</v>
      </c>
      <c r="AX150" s="14" t="s">
        <v>81</v>
      </c>
      <c r="AY150" s="164" t="s">
        <v>125</v>
      </c>
    </row>
    <row r="151" spans="2:65" s="1" customFormat="1" ht="33" customHeight="1">
      <c r="B151" s="32"/>
      <c r="C151" s="131" t="s">
        <v>132</v>
      </c>
      <c r="D151" s="131" t="s">
        <v>127</v>
      </c>
      <c r="E151" s="132" t="s">
        <v>164</v>
      </c>
      <c r="F151" s="133" t="s">
        <v>165</v>
      </c>
      <c r="G151" s="134" t="s">
        <v>152</v>
      </c>
      <c r="H151" s="135">
        <v>76.2</v>
      </c>
      <c r="I151" s="136"/>
      <c r="J151" s="137">
        <f>ROUND(I151*H151,2)</f>
        <v>0</v>
      </c>
      <c r="K151" s="133" t="s">
        <v>131</v>
      </c>
      <c r="L151" s="32"/>
      <c r="M151" s="138" t="s">
        <v>1</v>
      </c>
      <c r="N151" s="139" t="s">
        <v>38</v>
      </c>
      <c r="P151" s="140">
        <f>O151*H151</f>
        <v>0</v>
      </c>
      <c r="Q151" s="140">
        <v>0</v>
      </c>
      <c r="R151" s="140">
        <f>Q151*H151</f>
        <v>0</v>
      </c>
      <c r="S151" s="140">
        <v>0</v>
      </c>
      <c r="T151" s="140">
        <f>S151*H151</f>
        <v>0</v>
      </c>
      <c r="U151" s="141" t="s">
        <v>1</v>
      </c>
      <c r="AR151" s="142" t="s">
        <v>132</v>
      </c>
      <c r="AT151" s="142" t="s">
        <v>127</v>
      </c>
      <c r="AU151" s="142" t="s">
        <v>83</v>
      </c>
      <c r="AY151" s="17" t="s">
        <v>125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7" t="s">
        <v>81</v>
      </c>
      <c r="BK151" s="143">
        <f>ROUND(I151*H151,2)</f>
        <v>0</v>
      </c>
      <c r="BL151" s="17" t="s">
        <v>132</v>
      </c>
      <c r="BM151" s="142" t="s">
        <v>166</v>
      </c>
    </row>
    <row r="152" spans="2:65" s="1" customFormat="1" ht="29.25">
      <c r="B152" s="32"/>
      <c r="D152" s="144" t="s">
        <v>134</v>
      </c>
      <c r="F152" s="145" t="s">
        <v>167</v>
      </c>
      <c r="I152" s="146"/>
      <c r="L152" s="32"/>
      <c r="M152" s="147"/>
      <c r="U152" s="56"/>
      <c r="AT152" s="17" t="s">
        <v>134</v>
      </c>
      <c r="AU152" s="17" t="s">
        <v>83</v>
      </c>
    </row>
    <row r="153" spans="2:65" s="1" customFormat="1" ht="11.25">
      <c r="B153" s="32"/>
      <c r="D153" s="148" t="s">
        <v>136</v>
      </c>
      <c r="F153" s="149" t="s">
        <v>168</v>
      </c>
      <c r="I153" s="146"/>
      <c r="L153" s="32"/>
      <c r="M153" s="147"/>
      <c r="U153" s="56"/>
      <c r="AT153" s="17" t="s">
        <v>136</v>
      </c>
      <c r="AU153" s="17" t="s">
        <v>83</v>
      </c>
    </row>
    <row r="154" spans="2:65" s="12" customFormat="1" ht="11.25">
      <c r="B154" s="150"/>
      <c r="D154" s="144" t="s">
        <v>138</v>
      </c>
      <c r="E154" s="151" t="s">
        <v>1</v>
      </c>
      <c r="F154" s="152" t="s">
        <v>169</v>
      </c>
      <c r="H154" s="151" t="s">
        <v>1</v>
      </c>
      <c r="I154" s="153"/>
      <c r="L154" s="150"/>
      <c r="M154" s="154"/>
      <c r="U154" s="155"/>
      <c r="AT154" s="151" t="s">
        <v>138</v>
      </c>
      <c r="AU154" s="151" t="s">
        <v>83</v>
      </c>
      <c r="AV154" s="12" t="s">
        <v>81</v>
      </c>
      <c r="AW154" s="12" t="s">
        <v>30</v>
      </c>
      <c r="AX154" s="12" t="s">
        <v>73</v>
      </c>
      <c r="AY154" s="151" t="s">
        <v>125</v>
      </c>
    </row>
    <row r="155" spans="2:65" s="13" customFormat="1" ht="11.25">
      <c r="B155" s="156"/>
      <c r="D155" s="144" t="s">
        <v>138</v>
      </c>
      <c r="E155" s="157" t="s">
        <v>1</v>
      </c>
      <c r="F155" s="158" t="s">
        <v>170</v>
      </c>
      <c r="H155" s="159">
        <v>76.2</v>
      </c>
      <c r="I155" s="160"/>
      <c r="L155" s="156"/>
      <c r="M155" s="161"/>
      <c r="U155" s="162"/>
      <c r="AT155" s="157" t="s">
        <v>138</v>
      </c>
      <c r="AU155" s="157" t="s">
        <v>83</v>
      </c>
      <c r="AV155" s="13" t="s">
        <v>83</v>
      </c>
      <c r="AW155" s="13" t="s">
        <v>30</v>
      </c>
      <c r="AX155" s="13" t="s">
        <v>73</v>
      </c>
      <c r="AY155" s="157" t="s">
        <v>125</v>
      </c>
    </row>
    <row r="156" spans="2:65" s="14" customFormat="1" ht="11.25">
      <c r="B156" s="163"/>
      <c r="D156" s="144" t="s">
        <v>138</v>
      </c>
      <c r="E156" s="164" t="s">
        <v>1</v>
      </c>
      <c r="F156" s="165" t="s">
        <v>141</v>
      </c>
      <c r="H156" s="166">
        <v>76.2</v>
      </c>
      <c r="I156" s="167"/>
      <c r="L156" s="163"/>
      <c r="M156" s="168"/>
      <c r="U156" s="169"/>
      <c r="AT156" s="164" t="s">
        <v>138</v>
      </c>
      <c r="AU156" s="164" t="s">
        <v>83</v>
      </c>
      <c r="AV156" s="14" t="s">
        <v>132</v>
      </c>
      <c r="AW156" s="14" t="s">
        <v>30</v>
      </c>
      <c r="AX156" s="14" t="s">
        <v>81</v>
      </c>
      <c r="AY156" s="164" t="s">
        <v>125</v>
      </c>
    </row>
    <row r="157" spans="2:65" s="1" customFormat="1" ht="33" customHeight="1">
      <c r="B157" s="32"/>
      <c r="C157" s="131" t="s">
        <v>171</v>
      </c>
      <c r="D157" s="131" t="s">
        <v>127</v>
      </c>
      <c r="E157" s="132" t="s">
        <v>172</v>
      </c>
      <c r="F157" s="133" t="s">
        <v>173</v>
      </c>
      <c r="G157" s="134" t="s">
        <v>152</v>
      </c>
      <c r="H157" s="135">
        <v>0.2</v>
      </c>
      <c r="I157" s="136"/>
      <c r="J157" s="137">
        <f>ROUND(I157*H157,2)</f>
        <v>0</v>
      </c>
      <c r="K157" s="133" t="s">
        <v>131</v>
      </c>
      <c r="L157" s="32"/>
      <c r="M157" s="138" t="s">
        <v>1</v>
      </c>
      <c r="N157" s="139" t="s">
        <v>38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0">
        <f>S157*H157</f>
        <v>0</v>
      </c>
      <c r="U157" s="141" t="s">
        <v>1</v>
      </c>
      <c r="AR157" s="142" t="s">
        <v>132</v>
      </c>
      <c r="AT157" s="142" t="s">
        <v>127</v>
      </c>
      <c r="AU157" s="142" t="s">
        <v>83</v>
      </c>
      <c r="AY157" s="17" t="s">
        <v>125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7" t="s">
        <v>81</v>
      </c>
      <c r="BK157" s="143">
        <f>ROUND(I157*H157,2)</f>
        <v>0</v>
      </c>
      <c r="BL157" s="17" t="s">
        <v>132</v>
      </c>
      <c r="BM157" s="142" t="s">
        <v>174</v>
      </c>
    </row>
    <row r="158" spans="2:65" s="1" customFormat="1" ht="19.5">
      <c r="B158" s="32"/>
      <c r="D158" s="144" t="s">
        <v>134</v>
      </c>
      <c r="F158" s="145" t="s">
        <v>175</v>
      </c>
      <c r="I158" s="146"/>
      <c r="L158" s="32"/>
      <c r="M158" s="147"/>
      <c r="U158" s="56"/>
      <c r="AT158" s="17" t="s">
        <v>134</v>
      </c>
      <c r="AU158" s="17" t="s">
        <v>83</v>
      </c>
    </row>
    <row r="159" spans="2:65" s="1" customFormat="1" ht="11.25">
      <c r="B159" s="32"/>
      <c r="D159" s="148" t="s">
        <v>136</v>
      </c>
      <c r="F159" s="149" t="s">
        <v>176</v>
      </c>
      <c r="I159" s="146"/>
      <c r="L159" s="32"/>
      <c r="M159" s="147"/>
      <c r="U159" s="56"/>
      <c r="AT159" s="17" t="s">
        <v>136</v>
      </c>
      <c r="AU159" s="17" t="s">
        <v>83</v>
      </c>
    </row>
    <row r="160" spans="2:65" s="12" customFormat="1" ht="11.25">
      <c r="B160" s="150"/>
      <c r="D160" s="144" t="s">
        <v>138</v>
      </c>
      <c r="E160" s="151" t="s">
        <v>1</v>
      </c>
      <c r="F160" s="152" t="s">
        <v>177</v>
      </c>
      <c r="H160" s="151" t="s">
        <v>1</v>
      </c>
      <c r="I160" s="153"/>
      <c r="L160" s="150"/>
      <c r="M160" s="154"/>
      <c r="U160" s="155"/>
      <c r="AT160" s="151" t="s">
        <v>138</v>
      </c>
      <c r="AU160" s="151" t="s">
        <v>83</v>
      </c>
      <c r="AV160" s="12" t="s">
        <v>81</v>
      </c>
      <c r="AW160" s="12" t="s">
        <v>30</v>
      </c>
      <c r="AX160" s="12" t="s">
        <v>73</v>
      </c>
      <c r="AY160" s="151" t="s">
        <v>125</v>
      </c>
    </row>
    <row r="161" spans="2:65" s="13" customFormat="1" ht="11.25">
      <c r="B161" s="156"/>
      <c r="D161" s="144" t="s">
        <v>138</v>
      </c>
      <c r="E161" s="157" t="s">
        <v>1</v>
      </c>
      <c r="F161" s="158" t="s">
        <v>178</v>
      </c>
      <c r="H161" s="159">
        <v>0.2</v>
      </c>
      <c r="I161" s="160"/>
      <c r="L161" s="156"/>
      <c r="M161" s="161"/>
      <c r="U161" s="162"/>
      <c r="AT161" s="157" t="s">
        <v>138</v>
      </c>
      <c r="AU161" s="157" t="s">
        <v>83</v>
      </c>
      <c r="AV161" s="13" t="s">
        <v>83</v>
      </c>
      <c r="AW161" s="13" t="s">
        <v>30</v>
      </c>
      <c r="AX161" s="13" t="s">
        <v>73</v>
      </c>
      <c r="AY161" s="157" t="s">
        <v>125</v>
      </c>
    </row>
    <row r="162" spans="2:65" s="14" customFormat="1" ht="11.25">
      <c r="B162" s="163"/>
      <c r="D162" s="144" t="s">
        <v>138</v>
      </c>
      <c r="E162" s="164" t="s">
        <v>1</v>
      </c>
      <c r="F162" s="165" t="s">
        <v>141</v>
      </c>
      <c r="H162" s="166">
        <v>0.2</v>
      </c>
      <c r="I162" s="167"/>
      <c r="L162" s="163"/>
      <c r="M162" s="168"/>
      <c r="U162" s="169"/>
      <c r="AT162" s="164" t="s">
        <v>138</v>
      </c>
      <c r="AU162" s="164" t="s">
        <v>83</v>
      </c>
      <c r="AV162" s="14" t="s">
        <v>132</v>
      </c>
      <c r="AW162" s="14" t="s">
        <v>30</v>
      </c>
      <c r="AX162" s="14" t="s">
        <v>81</v>
      </c>
      <c r="AY162" s="164" t="s">
        <v>125</v>
      </c>
    </row>
    <row r="163" spans="2:65" s="1" customFormat="1" ht="37.9" customHeight="1">
      <c r="B163" s="32"/>
      <c r="C163" s="131" t="s">
        <v>179</v>
      </c>
      <c r="D163" s="131" t="s">
        <v>127</v>
      </c>
      <c r="E163" s="132" t="s">
        <v>180</v>
      </c>
      <c r="F163" s="133" t="s">
        <v>181</v>
      </c>
      <c r="G163" s="134" t="s">
        <v>152</v>
      </c>
      <c r="H163" s="135">
        <v>463.57900000000001</v>
      </c>
      <c r="I163" s="136"/>
      <c r="J163" s="137">
        <f>ROUND(I163*H163,2)</f>
        <v>0</v>
      </c>
      <c r="K163" s="133" t="s">
        <v>131</v>
      </c>
      <c r="L163" s="32"/>
      <c r="M163" s="138" t="s">
        <v>1</v>
      </c>
      <c r="N163" s="139" t="s">
        <v>38</v>
      </c>
      <c r="P163" s="140">
        <f>O163*H163</f>
        <v>0</v>
      </c>
      <c r="Q163" s="140">
        <v>0</v>
      </c>
      <c r="R163" s="140">
        <f>Q163*H163</f>
        <v>0</v>
      </c>
      <c r="S163" s="140">
        <v>0</v>
      </c>
      <c r="T163" s="140">
        <f>S163*H163</f>
        <v>0</v>
      </c>
      <c r="U163" s="141" t="s">
        <v>1</v>
      </c>
      <c r="AR163" s="142" t="s">
        <v>132</v>
      </c>
      <c r="AT163" s="142" t="s">
        <v>127</v>
      </c>
      <c r="AU163" s="142" t="s">
        <v>83</v>
      </c>
      <c r="AY163" s="17" t="s">
        <v>125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7" t="s">
        <v>81</v>
      </c>
      <c r="BK163" s="143">
        <f>ROUND(I163*H163,2)</f>
        <v>0</v>
      </c>
      <c r="BL163" s="17" t="s">
        <v>132</v>
      </c>
      <c r="BM163" s="142" t="s">
        <v>182</v>
      </c>
    </row>
    <row r="164" spans="2:65" s="1" customFormat="1" ht="39">
      <c r="B164" s="32"/>
      <c r="D164" s="144" t="s">
        <v>134</v>
      </c>
      <c r="F164" s="145" t="s">
        <v>183</v>
      </c>
      <c r="I164" s="146"/>
      <c r="L164" s="32"/>
      <c r="M164" s="147"/>
      <c r="U164" s="56"/>
      <c r="AT164" s="17" t="s">
        <v>134</v>
      </c>
      <c r="AU164" s="17" t="s">
        <v>83</v>
      </c>
    </row>
    <row r="165" spans="2:65" s="1" customFormat="1" ht="11.25">
      <c r="B165" s="32"/>
      <c r="D165" s="148" t="s">
        <v>136</v>
      </c>
      <c r="F165" s="149" t="s">
        <v>184</v>
      </c>
      <c r="I165" s="146"/>
      <c r="L165" s="32"/>
      <c r="M165" s="147"/>
      <c r="U165" s="56"/>
      <c r="AT165" s="17" t="s">
        <v>136</v>
      </c>
      <c r="AU165" s="17" t="s">
        <v>83</v>
      </c>
    </row>
    <row r="166" spans="2:65" s="12" customFormat="1" ht="11.25">
      <c r="B166" s="150"/>
      <c r="D166" s="144" t="s">
        <v>138</v>
      </c>
      <c r="E166" s="151" t="s">
        <v>1</v>
      </c>
      <c r="F166" s="152" t="s">
        <v>185</v>
      </c>
      <c r="H166" s="151" t="s">
        <v>1</v>
      </c>
      <c r="I166" s="153"/>
      <c r="L166" s="150"/>
      <c r="M166" s="154"/>
      <c r="U166" s="155"/>
      <c r="AT166" s="151" t="s">
        <v>138</v>
      </c>
      <c r="AU166" s="151" t="s">
        <v>83</v>
      </c>
      <c r="AV166" s="12" t="s">
        <v>81</v>
      </c>
      <c r="AW166" s="12" t="s">
        <v>30</v>
      </c>
      <c r="AX166" s="12" t="s">
        <v>73</v>
      </c>
      <c r="AY166" s="151" t="s">
        <v>125</v>
      </c>
    </row>
    <row r="167" spans="2:65" s="13" customFormat="1" ht="11.25">
      <c r="B167" s="156"/>
      <c r="D167" s="144" t="s">
        <v>138</v>
      </c>
      <c r="E167" s="157" t="s">
        <v>1</v>
      </c>
      <c r="F167" s="158" t="s">
        <v>186</v>
      </c>
      <c r="H167" s="159">
        <v>145.5</v>
      </c>
      <c r="I167" s="160"/>
      <c r="L167" s="156"/>
      <c r="M167" s="161"/>
      <c r="U167" s="162"/>
      <c r="AT167" s="157" t="s">
        <v>138</v>
      </c>
      <c r="AU167" s="157" t="s">
        <v>83</v>
      </c>
      <c r="AV167" s="13" t="s">
        <v>83</v>
      </c>
      <c r="AW167" s="13" t="s">
        <v>30</v>
      </c>
      <c r="AX167" s="13" t="s">
        <v>73</v>
      </c>
      <c r="AY167" s="157" t="s">
        <v>125</v>
      </c>
    </row>
    <row r="168" spans="2:65" s="12" customFormat="1" ht="11.25">
      <c r="B168" s="150"/>
      <c r="D168" s="144" t="s">
        <v>138</v>
      </c>
      <c r="E168" s="151" t="s">
        <v>1</v>
      </c>
      <c r="F168" s="152" t="s">
        <v>187</v>
      </c>
      <c r="H168" s="151" t="s">
        <v>1</v>
      </c>
      <c r="I168" s="153"/>
      <c r="L168" s="150"/>
      <c r="M168" s="154"/>
      <c r="U168" s="155"/>
      <c r="AT168" s="151" t="s">
        <v>138</v>
      </c>
      <c r="AU168" s="151" t="s">
        <v>83</v>
      </c>
      <c r="AV168" s="12" t="s">
        <v>81</v>
      </c>
      <c r="AW168" s="12" t="s">
        <v>30</v>
      </c>
      <c r="AX168" s="12" t="s">
        <v>73</v>
      </c>
      <c r="AY168" s="151" t="s">
        <v>125</v>
      </c>
    </row>
    <row r="169" spans="2:65" s="13" customFormat="1" ht="11.25">
      <c r="B169" s="156"/>
      <c r="D169" s="144" t="s">
        <v>138</v>
      </c>
      <c r="E169" s="157" t="s">
        <v>1</v>
      </c>
      <c r="F169" s="158" t="s">
        <v>188</v>
      </c>
      <c r="H169" s="159">
        <v>318.07900000000001</v>
      </c>
      <c r="I169" s="160"/>
      <c r="L169" s="156"/>
      <c r="M169" s="161"/>
      <c r="U169" s="162"/>
      <c r="AT169" s="157" t="s">
        <v>138</v>
      </c>
      <c r="AU169" s="157" t="s">
        <v>83</v>
      </c>
      <c r="AV169" s="13" t="s">
        <v>83</v>
      </c>
      <c r="AW169" s="13" t="s">
        <v>30</v>
      </c>
      <c r="AX169" s="13" t="s">
        <v>73</v>
      </c>
      <c r="AY169" s="157" t="s">
        <v>125</v>
      </c>
    </row>
    <row r="170" spans="2:65" s="14" customFormat="1" ht="11.25">
      <c r="B170" s="163"/>
      <c r="D170" s="144" t="s">
        <v>138</v>
      </c>
      <c r="E170" s="164" t="s">
        <v>1</v>
      </c>
      <c r="F170" s="165" t="s">
        <v>141</v>
      </c>
      <c r="H170" s="166">
        <v>463.57900000000001</v>
      </c>
      <c r="I170" s="167"/>
      <c r="L170" s="163"/>
      <c r="M170" s="168"/>
      <c r="U170" s="169"/>
      <c r="AT170" s="164" t="s">
        <v>138</v>
      </c>
      <c r="AU170" s="164" t="s">
        <v>83</v>
      </c>
      <c r="AV170" s="14" t="s">
        <v>132</v>
      </c>
      <c r="AW170" s="14" t="s">
        <v>30</v>
      </c>
      <c r="AX170" s="14" t="s">
        <v>81</v>
      </c>
      <c r="AY170" s="164" t="s">
        <v>125</v>
      </c>
    </row>
    <row r="171" spans="2:65" s="1" customFormat="1" ht="16.5" customHeight="1">
      <c r="B171" s="32"/>
      <c r="C171" s="170" t="s">
        <v>189</v>
      </c>
      <c r="D171" s="170" t="s">
        <v>190</v>
      </c>
      <c r="E171" s="171" t="s">
        <v>191</v>
      </c>
      <c r="F171" s="172" t="s">
        <v>192</v>
      </c>
      <c r="G171" s="173" t="s">
        <v>193</v>
      </c>
      <c r="H171" s="174">
        <v>145.5</v>
      </c>
      <c r="I171" s="175"/>
      <c r="J171" s="176">
        <f>ROUND(I171*H171,2)</f>
        <v>0</v>
      </c>
      <c r="K171" s="172" t="s">
        <v>131</v>
      </c>
      <c r="L171" s="177"/>
      <c r="M171" s="178" t="s">
        <v>1</v>
      </c>
      <c r="N171" s="179" t="s">
        <v>38</v>
      </c>
      <c r="P171" s="140">
        <f>O171*H171</f>
        <v>0</v>
      </c>
      <c r="Q171" s="140">
        <v>1</v>
      </c>
      <c r="R171" s="140">
        <f>Q171*H171</f>
        <v>145.5</v>
      </c>
      <c r="S171" s="140">
        <v>0</v>
      </c>
      <c r="T171" s="140">
        <f>S171*H171</f>
        <v>0</v>
      </c>
      <c r="U171" s="141" t="s">
        <v>1</v>
      </c>
      <c r="AR171" s="142" t="s">
        <v>194</v>
      </c>
      <c r="AT171" s="142" t="s">
        <v>190</v>
      </c>
      <c r="AU171" s="142" t="s">
        <v>83</v>
      </c>
      <c r="AY171" s="17" t="s">
        <v>125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7" t="s">
        <v>81</v>
      </c>
      <c r="BK171" s="143">
        <f>ROUND(I171*H171,2)</f>
        <v>0</v>
      </c>
      <c r="BL171" s="17" t="s">
        <v>132</v>
      </c>
      <c r="BM171" s="142" t="s">
        <v>195</v>
      </c>
    </row>
    <row r="172" spans="2:65" s="1" customFormat="1" ht="11.25">
      <c r="B172" s="32"/>
      <c r="D172" s="144" t="s">
        <v>134</v>
      </c>
      <c r="F172" s="145" t="s">
        <v>192</v>
      </c>
      <c r="I172" s="146"/>
      <c r="L172" s="32"/>
      <c r="M172" s="147"/>
      <c r="U172" s="56"/>
      <c r="AT172" s="17" t="s">
        <v>134</v>
      </c>
      <c r="AU172" s="17" t="s">
        <v>83</v>
      </c>
    </row>
    <row r="173" spans="2:65" s="1" customFormat="1" ht="37.9" customHeight="1">
      <c r="B173" s="32"/>
      <c r="C173" s="131" t="s">
        <v>194</v>
      </c>
      <c r="D173" s="131" t="s">
        <v>127</v>
      </c>
      <c r="E173" s="132" t="s">
        <v>196</v>
      </c>
      <c r="F173" s="133" t="s">
        <v>197</v>
      </c>
      <c r="G173" s="134" t="s">
        <v>152</v>
      </c>
      <c r="H173" s="135">
        <v>1590.395</v>
      </c>
      <c r="I173" s="136"/>
      <c r="J173" s="137">
        <f>ROUND(I173*H173,2)</f>
        <v>0</v>
      </c>
      <c r="K173" s="133" t="s">
        <v>131</v>
      </c>
      <c r="L173" s="32"/>
      <c r="M173" s="138" t="s">
        <v>1</v>
      </c>
      <c r="N173" s="139" t="s">
        <v>38</v>
      </c>
      <c r="P173" s="140">
        <f>O173*H173</f>
        <v>0</v>
      </c>
      <c r="Q173" s="140">
        <v>0</v>
      </c>
      <c r="R173" s="140">
        <f>Q173*H173</f>
        <v>0</v>
      </c>
      <c r="S173" s="140">
        <v>0</v>
      </c>
      <c r="T173" s="140">
        <f>S173*H173</f>
        <v>0</v>
      </c>
      <c r="U173" s="141" t="s">
        <v>1</v>
      </c>
      <c r="AR173" s="142" t="s">
        <v>132</v>
      </c>
      <c r="AT173" s="142" t="s">
        <v>127</v>
      </c>
      <c r="AU173" s="142" t="s">
        <v>83</v>
      </c>
      <c r="AY173" s="17" t="s">
        <v>125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7" t="s">
        <v>81</v>
      </c>
      <c r="BK173" s="143">
        <f>ROUND(I173*H173,2)</f>
        <v>0</v>
      </c>
      <c r="BL173" s="17" t="s">
        <v>132</v>
      </c>
      <c r="BM173" s="142" t="s">
        <v>198</v>
      </c>
    </row>
    <row r="174" spans="2:65" s="1" customFormat="1" ht="48.75">
      <c r="B174" s="32"/>
      <c r="D174" s="144" t="s">
        <v>134</v>
      </c>
      <c r="F174" s="145" t="s">
        <v>199</v>
      </c>
      <c r="I174" s="146"/>
      <c r="L174" s="32"/>
      <c r="M174" s="147"/>
      <c r="U174" s="56"/>
      <c r="AT174" s="17" t="s">
        <v>134</v>
      </c>
      <c r="AU174" s="17" t="s">
        <v>83</v>
      </c>
    </row>
    <row r="175" spans="2:65" s="1" customFormat="1" ht="11.25">
      <c r="B175" s="32"/>
      <c r="D175" s="148" t="s">
        <v>136</v>
      </c>
      <c r="F175" s="149" t="s">
        <v>200</v>
      </c>
      <c r="I175" s="146"/>
      <c r="L175" s="32"/>
      <c r="M175" s="147"/>
      <c r="U175" s="56"/>
      <c r="AT175" s="17" t="s">
        <v>136</v>
      </c>
      <c r="AU175" s="17" t="s">
        <v>83</v>
      </c>
    </row>
    <row r="176" spans="2:65" s="13" customFormat="1" ht="11.25">
      <c r="B176" s="156"/>
      <c r="D176" s="144" t="s">
        <v>138</v>
      </c>
      <c r="F176" s="158" t="s">
        <v>201</v>
      </c>
      <c r="H176" s="159">
        <v>1590.395</v>
      </c>
      <c r="I176" s="160"/>
      <c r="L176" s="156"/>
      <c r="M176" s="161"/>
      <c r="U176" s="162"/>
      <c r="AT176" s="157" t="s">
        <v>138</v>
      </c>
      <c r="AU176" s="157" t="s">
        <v>83</v>
      </c>
      <c r="AV176" s="13" t="s">
        <v>83</v>
      </c>
      <c r="AW176" s="13" t="s">
        <v>4</v>
      </c>
      <c r="AX176" s="13" t="s">
        <v>81</v>
      </c>
      <c r="AY176" s="157" t="s">
        <v>125</v>
      </c>
    </row>
    <row r="177" spans="2:65" s="1" customFormat="1" ht="24.2" customHeight="1">
      <c r="B177" s="32"/>
      <c r="C177" s="131" t="s">
        <v>202</v>
      </c>
      <c r="D177" s="131" t="s">
        <v>127</v>
      </c>
      <c r="E177" s="132" t="s">
        <v>203</v>
      </c>
      <c r="F177" s="133" t="s">
        <v>204</v>
      </c>
      <c r="G177" s="134" t="s">
        <v>152</v>
      </c>
      <c r="H177" s="135">
        <v>145.5</v>
      </c>
      <c r="I177" s="136"/>
      <c r="J177" s="137">
        <f>ROUND(I177*H177,2)</f>
        <v>0</v>
      </c>
      <c r="K177" s="133" t="s">
        <v>131</v>
      </c>
      <c r="L177" s="32"/>
      <c r="M177" s="138" t="s">
        <v>1</v>
      </c>
      <c r="N177" s="139" t="s">
        <v>38</v>
      </c>
      <c r="P177" s="140">
        <f>O177*H177</f>
        <v>0</v>
      </c>
      <c r="Q177" s="140">
        <v>0</v>
      </c>
      <c r="R177" s="140">
        <f>Q177*H177</f>
        <v>0</v>
      </c>
      <c r="S177" s="140">
        <v>0</v>
      </c>
      <c r="T177" s="140">
        <f>S177*H177</f>
        <v>0</v>
      </c>
      <c r="U177" s="141" t="s">
        <v>1</v>
      </c>
      <c r="AR177" s="142" t="s">
        <v>132</v>
      </c>
      <c r="AT177" s="142" t="s">
        <v>127</v>
      </c>
      <c r="AU177" s="142" t="s">
        <v>83</v>
      </c>
      <c r="AY177" s="17" t="s">
        <v>125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7" t="s">
        <v>81</v>
      </c>
      <c r="BK177" s="143">
        <f>ROUND(I177*H177,2)</f>
        <v>0</v>
      </c>
      <c r="BL177" s="17" t="s">
        <v>132</v>
      </c>
      <c r="BM177" s="142" t="s">
        <v>205</v>
      </c>
    </row>
    <row r="178" spans="2:65" s="1" customFormat="1" ht="29.25">
      <c r="B178" s="32"/>
      <c r="D178" s="144" t="s">
        <v>134</v>
      </c>
      <c r="F178" s="145" t="s">
        <v>206</v>
      </c>
      <c r="I178" s="146"/>
      <c r="L178" s="32"/>
      <c r="M178" s="147"/>
      <c r="U178" s="56"/>
      <c r="AT178" s="17" t="s">
        <v>134</v>
      </c>
      <c r="AU178" s="17" t="s">
        <v>83</v>
      </c>
    </row>
    <row r="179" spans="2:65" s="1" customFormat="1" ht="11.25">
      <c r="B179" s="32"/>
      <c r="D179" s="148" t="s">
        <v>136</v>
      </c>
      <c r="F179" s="149" t="s">
        <v>207</v>
      </c>
      <c r="I179" s="146"/>
      <c r="L179" s="32"/>
      <c r="M179" s="147"/>
      <c r="U179" s="56"/>
      <c r="AT179" s="17" t="s">
        <v>136</v>
      </c>
      <c r="AU179" s="17" t="s">
        <v>83</v>
      </c>
    </row>
    <row r="180" spans="2:65" s="12" customFormat="1" ht="11.25">
      <c r="B180" s="150"/>
      <c r="D180" s="144" t="s">
        <v>138</v>
      </c>
      <c r="E180" s="151" t="s">
        <v>1</v>
      </c>
      <c r="F180" s="152" t="s">
        <v>185</v>
      </c>
      <c r="H180" s="151" t="s">
        <v>1</v>
      </c>
      <c r="I180" s="153"/>
      <c r="L180" s="150"/>
      <c r="M180" s="154"/>
      <c r="U180" s="155"/>
      <c r="AT180" s="151" t="s">
        <v>138</v>
      </c>
      <c r="AU180" s="151" t="s">
        <v>83</v>
      </c>
      <c r="AV180" s="12" t="s">
        <v>81</v>
      </c>
      <c r="AW180" s="12" t="s">
        <v>30</v>
      </c>
      <c r="AX180" s="12" t="s">
        <v>73</v>
      </c>
      <c r="AY180" s="151" t="s">
        <v>125</v>
      </c>
    </row>
    <row r="181" spans="2:65" s="13" customFormat="1" ht="11.25">
      <c r="B181" s="156"/>
      <c r="D181" s="144" t="s">
        <v>138</v>
      </c>
      <c r="E181" s="157" t="s">
        <v>1</v>
      </c>
      <c r="F181" s="158" t="s">
        <v>208</v>
      </c>
      <c r="H181" s="159">
        <v>145.5</v>
      </c>
      <c r="I181" s="160"/>
      <c r="L181" s="156"/>
      <c r="M181" s="161"/>
      <c r="U181" s="162"/>
      <c r="AT181" s="157" t="s">
        <v>138</v>
      </c>
      <c r="AU181" s="157" t="s">
        <v>83</v>
      </c>
      <c r="AV181" s="13" t="s">
        <v>83</v>
      </c>
      <c r="AW181" s="13" t="s">
        <v>30</v>
      </c>
      <c r="AX181" s="13" t="s">
        <v>73</v>
      </c>
      <c r="AY181" s="157" t="s">
        <v>125</v>
      </c>
    </row>
    <row r="182" spans="2:65" s="14" customFormat="1" ht="11.25">
      <c r="B182" s="163"/>
      <c r="D182" s="144" t="s">
        <v>138</v>
      </c>
      <c r="E182" s="164" t="s">
        <v>1</v>
      </c>
      <c r="F182" s="165" t="s">
        <v>141</v>
      </c>
      <c r="H182" s="166">
        <v>145.5</v>
      </c>
      <c r="I182" s="167"/>
      <c r="L182" s="163"/>
      <c r="M182" s="168"/>
      <c r="U182" s="169"/>
      <c r="AT182" s="164" t="s">
        <v>138</v>
      </c>
      <c r="AU182" s="164" t="s">
        <v>83</v>
      </c>
      <c r="AV182" s="14" t="s">
        <v>132</v>
      </c>
      <c r="AW182" s="14" t="s">
        <v>30</v>
      </c>
      <c r="AX182" s="14" t="s">
        <v>81</v>
      </c>
      <c r="AY182" s="164" t="s">
        <v>125</v>
      </c>
    </row>
    <row r="183" spans="2:65" s="1" customFormat="1" ht="24.2" customHeight="1">
      <c r="B183" s="32"/>
      <c r="C183" s="131" t="s">
        <v>209</v>
      </c>
      <c r="D183" s="131" t="s">
        <v>127</v>
      </c>
      <c r="E183" s="132" t="s">
        <v>210</v>
      </c>
      <c r="F183" s="133" t="s">
        <v>211</v>
      </c>
      <c r="G183" s="134" t="s">
        <v>193</v>
      </c>
      <c r="H183" s="135">
        <v>114.508</v>
      </c>
      <c r="I183" s="136"/>
      <c r="J183" s="137">
        <f>ROUND(I183*H183,2)</f>
        <v>0</v>
      </c>
      <c r="K183" s="133" t="s">
        <v>131</v>
      </c>
      <c r="L183" s="32"/>
      <c r="M183" s="138" t="s">
        <v>1</v>
      </c>
      <c r="N183" s="139" t="s">
        <v>38</v>
      </c>
      <c r="P183" s="140">
        <f>O183*H183</f>
        <v>0</v>
      </c>
      <c r="Q183" s="140">
        <v>0</v>
      </c>
      <c r="R183" s="140">
        <f>Q183*H183</f>
        <v>0</v>
      </c>
      <c r="S183" s="140">
        <v>0</v>
      </c>
      <c r="T183" s="140">
        <f>S183*H183</f>
        <v>0</v>
      </c>
      <c r="U183" s="141" t="s">
        <v>1</v>
      </c>
      <c r="AR183" s="142" t="s">
        <v>132</v>
      </c>
      <c r="AT183" s="142" t="s">
        <v>127</v>
      </c>
      <c r="AU183" s="142" t="s">
        <v>83</v>
      </c>
      <c r="AY183" s="17" t="s">
        <v>125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7" t="s">
        <v>81</v>
      </c>
      <c r="BK183" s="143">
        <f>ROUND(I183*H183,2)</f>
        <v>0</v>
      </c>
      <c r="BL183" s="17" t="s">
        <v>132</v>
      </c>
      <c r="BM183" s="142" t="s">
        <v>212</v>
      </c>
    </row>
    <row r="184" spans="2:65" s="1" customFormat="1" ht="29.25">
      <c r="B184" s="32"/>
      <c r="D184" s="144" t="s">
        <v>134</v>
      </c>
      <c r="F184" s="145" t="s">
        <v>213</v>
      </c>
      <c r="I184" s="146"/>
      <c r="L184" s="32"/>
      <c r="M184" s="147"/>
      <c r="U184" s="56"/>
      <c r="AT184" s="17" t="s">
        <v>134</v>
      </c>
      <c r="AU184" s="17" t="s">
        <v>83</v>
      </c>
    </row>
    <row r="185" spans="2:65" s="1" customFormat="1" ht="11.25">
      <c r="B185" s="32"/>
      <c r="D185" s="148" t="s">
        <v>136</v>
      </c>
      <c r="F185" s="149" t="s">
        <v>214</v>
      </c>
      <c r="I185" s="146"/>
      <c r="L185" s="32"/>
      <c r="M185" s="147"/>
      <c r="U185" s="56"/>
      <c r="AT185" s="17" t="s">
        <v>136</v>
      </c>
      <c r="AU185" s="17" t="s">
        <v>83</v>
      </c>
    </row>
    <row r="186" spans="2:65" s="13" customFormat="1" ht="11.25">
      <c r="B186" s="156"/>
      <c r="D186" s="144" t="s">
        <v>138</v>
      </c>
      <c r="F186" s="158" t="s">
        <v>215</v>
      </c>
      <c r="H186" s="159">
        <v>114.508</v>
      </c>
      <c r="I186" s="160"/>
      <c r="L186" s="156"/>
      <c r="M186" s="161"/>
      <c r="U186" s="162"/>
      <c r="AT186" s="157" t="s">
        <v>138</v>
      </c>
      <c r="AU186" s="157" t="s">
        <v>83</v>
      </c>
      <c r="AV186" s="13" t="s">
        <v>83</v>
      </c>
      <c r="AW186" s="13" t="s">
        <v>4</v>
      </c>
      <c r="AX186" s="13" t="s">
        <v>81</v>
      </c>
      <c r="AY186" s="157" t="s">
        <v>125</v>
      </c>
    </row>
    <row r="187" spans="2:65" s="1" customFormat="1" ht="33" customHeight="1">
      <c r="B187" s="32"/>
      <c r="C187" s="131" t="s">
        <v>216</v>
      </c>
      <c r="D187" s="131" t="s">
        <v>127</v>
      </c>
      <c r="E187" s="132" t="s">
        <v>217</v>
      </c>
      <c r="F187" s="133" t="s">
        <v>218</v>
      </c>
      <c r="G187" s="134" t="s">
        <v>193</v>
      </c>
      <c r="H187" s="135">
        <v>458.03399999999999</v>
      </c>
      <c r="I187" s="136"/>
      <c r="J187" s="137">
        <f>ROUND(I187*H187,2)</f>
        <v>0</v>
      </c>
      <c r="K187" s="133" t="s">
        <v>131</v>
      </c>
      <c r="L187" s="32"/>
      <c r="M187" s="138" t="s">
        <v>1</v>
      </c>
      <c r="N187" s="139" t="s">
        <v>38</v>
      </c>
      <c r="P187" s="140">
        <f>O187*H187</f>
        <v>0</v>
      </c>
      <c r="Q187" s="140">
        <v>0</v>
      </c>
      <c r="R187" s="140">
        <f>Q187*H187</f>
        <v>0</v>
      </c>
      <c r="S187" s="140">
        <v>0</v>
      </c>
      <c r="T187" s="140">
        <f>S187*H187</f>
        <v>0</v>
      </c>
      <c r="U187" s="141" t="s">
        <v>1</v>
      </c>
      <c r="AR187" s="142" t="s">
        <v>132</v>
      </c>
      <c r="AT187" s="142" t="s">
        <v>127</v>
      </c>
      <c r="AU187" s="142" t="s">
        <v>83</v>
      </c>
      <c r="AY187" s="17" t="s">
        <v>125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7" t="s">
        <v>81</v>
      </c>
      <c r="BK187" s="143">
        <f>ROUND(I187*H187,2)</f>
        <v>0</v>
      </c>
      <c r="BL187" s="17" t="s">
        <v>132</v>
      </c>
      <c r="BM187" s="142" t="s">
        <v>219</v>
      </c>
    </row>
    <row r="188" spans="2:65" s="1" customFormat="1" ht="29.25">
      <c r="B188" s="32"/>
      <c r="D188" s="144" t="s">
        <v>134</v>
      </c>
      <c r="F188" s="145" t="s">
        <v>220</v>
      </c>
      <c r="I188" s="146"/>
      <c r="L188" s="32"/>
      <c r="M188" s="147"/>
      <c r="U188" s="56"/>
      <c r="AT188" s="17" t="s">
        <v>134</v>
      </c>
      <c r="AU188" s="17" t="s">
        <v>83</v>
      </c>
    </row>
    <row r="189" spans="2:65" s="1" customFormat="1" ht="11.25">
      <c r="B189" s="32"/>
      <c r="D189" s="148" t="s">
        <v>136</v>
      </c>
      <c r="F189" s="149" t="s">
        <v>221</v>
      </c>
      <c r="I189" s="146"/>
      <c r="L189" s="32"/>
      <c r="M189" s="147"/>
      <c r="U189" s="56"/>
      <c r="AT189" s="17" t="s">
        <v>136</v>
      </c>
      <c r="AU189" s="17" t="s">
        <v>83</v>
      </c>
    </row>
    <row r="190" spans="2:65" s="13" customFormat="1" ht="11.25">
      <c r="B190" s="156"/>
      <c r="D190" s="144" t="s">
        <v>138</v>
      </c>
      <c r="F190" s="158" t="s">
        <v>222</v>
      </c>
      <c r="H190" s="159">
        <v>458.03399999999999</v>
      </c>
      <c r="I190" s="160"/>
      <c r="L190" s="156"/>
      <c r="M190" s="161"/>
      <c r="U190" s="162"/>
      <c r="AT190" s="157" t="s">
        <v>138</v>
      </c>
      <c r="AU190" s="157" t="s">
        <v>83</v>
      </c>
      <c r="AV190" s="13" t="s">
        <v>83</v>
      </c>
      <c r="AW190" s="13" t="s">
        <v>4</v>
      </c>
      <c r="AX190" s="13" t="s">
        <v>81</v>
      </c>
      <c r="AY190" s="157" t="s">
        <v>125</v>
      </c>
    </row>
    <row r="191" spans="2:65" s="1" customFormat="1" ht="16.5" customHeight="1">
      <c r="B191" s="32"/>
      <c r="C191" s="131" t="s">
        <v>8</v>
      </c>
      <c r="D191" s="131" t="s">
        <v>127</v>
      </c>
      <c r="E191" s="132" t="s">
        <v>223</v>
      </c>
      <c r="F191" s="133" t="s">
        <v>224</v>
      </c>
      <c r="G191" s="134" t="s">
        <v>152</v>
      </c>
      <c r="H191" s="135">
        <v>318.07900000000001</v>
      </c>
      <c r="I191" s="136"/>
      <c r="J191" s="137">
        <f>ROUND(I191*H191,2)</f>
        <v>0</v>
      </c>
      <c r="K191" s="133" t="s">
        <v>131</v>
      </c>
      <c r="L191" s="32"/>
      <c r="M191" s="138" t="s">
        <v>1</v>
      </c>
      <c r="N191" s="139" t="s">
        <v>38</v>
      </c>
      <c r="P191" s="140">
        <f>O191*H191</f>
        <v>0</v>
      </c>
      <c r="Q191" s="140">
        <v>0</v>
      </c>
      <c r="R191" s="140">
        <f>Q191*H191</f>
        <v>0</v>
      </c>
      <c r="S191" s="140">
        <v>0</v>
      </c>
      <c r="T191" s="140">
        <f>S191*H191</f>
        <v>0</v>
      </c>
      <c r="U191" s="141" t="s">
        <v>1</v>
      </c>
      <c r="AR191" s="142" t="s">
        <v>132</v>
      </c>
      <c r="AT191" s="142" t="s">
        <v>127</v>
      </c>
      <c r="AU191" s="142" t="s">
        <v>83</v>
      </c>
      <c r="AY191" s="17" t="s">
        <v>125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7" t="s">
        <v>81</v>
      </c>
      <c r="BK191" s="143">
        <f>ROUND(I191*H191,2)</f>
        <v>0</v>
      </c>
      <c r="BL191" s="17" t="s">
        <v>132</v>
      </c>
      <c r="BM191" s="142" t="s">
        <v>225</v>
      </c>
    </row>
    <row r="192" spans="2:65" s="1" customFormat="1" ht="19.5">
      <c r="B192" s="32"/>
      <c r="D192" s="144" t="s">
        <v>134</v>
      </c>
      <c r="F192" s="145" t="s">
        <v>226</v>
      </c>
      <c r="I192" s="146"/>
      <c r="L192" s="32"/>
      <c r="M192" s="147"/>
      <c r="U192" s="56"/>
      <c r="AT192" s="17" t="s">
        <v>134</v>
      </c>
      <c r="AU192" s="17" t="s">
        <v>83</v>
      </c>
    </row>
    <row r="193" spans="2:65" s="1" customFormat="1" ht="11.25">
      <c r="B193" s="32"/>
      <c r="D193" s="148" t="s">
        <v>136</v>
      </c>
      <c r="F193" s="149" t="s">
        <v>227</v>
      </c>
      <c r="I193" s="146"/>
      <c r="L193" s="32"/>
      <c r="M193" s="147"/>
      <c r="U193" s="56"/>
      <c r="AT193" s="17" t="s">
        <v>136</v>
      </c>
      <c r="AU193" s="17" t="s">
        <v>83</v>
      </c>
    </row>
    <row r="194" spans="2:65" s="1" customFormat="1" ht="24.2" customHeight="1">
      <c r="B194" s="32"/>
      <c r="C194" s="131" t="s">
        <v>228</v>
      </c>
      <c r="D194" s="131" t="s">
        <v>127</v>
      </c>
      <c r="E194" s="132" t="s">
        <v>229</v>
      </c>
      <c r="F194" s="133" t="s">
        <v>230</v>
      </c>
      <c r="G194" s="134" t="s">
        <v>152</v>
      </c>
      <c r="H194" s="135">
        <v>31.445</v>
      </c>
      <c r="I194" s="136"/>
      <c r="J194" s="137">
        <f>ROUND(I194*H194,2)</f>
        <v>0</v>
      </c>
      <c r="K194" s="133" t="s">
        <v>131</v>
      </c>
      <c r="L194" s="32"/>
      <c r="M194" s="138" t="s">
        <v>1</v>
      </c>
      <c r="N194" s="139" t="s">
        <v>38</v>
      </c>
      <c r="P194" s="140">
        <f>O194*H194</f>
        <v>0</v>
      </c>
      <c r="Q194" s="140">
        <v>0</v>
      </c>
      <c r="R194" s="140">
        <f>Q194*H194</f>
        <v>0</v>
      </c>
      <c r="S194" s="140">
        <v>0</v>
      </c>
      <c r="T194" s="140">
        <f>S194*H194</f>
        <v>0</v>
      </c>
      <c r="U194" s="141" t="s">
        <v>1</v>
      </c>
      <c r="AR194" s="142" t="s">
        <v>132</v>
      </c>
      <c r="AT194" s="142" t="s">
        <v>127</v>
      </c>
      <c r="AU194" s="142" t="s">
        <v>83</v>
      </c>
      <c r="AY194" s="17" t="s">
        <v>125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7" t="s">
        <v>81</v>
      </c>
      <c r="BK194" s="143">
        <f>ROUND(I194*H194,2)</f>
        <v>0</v>
      </c>
      <c r="BL194" s="17" t="s">
        <v>132</v>
      </c>
      <c r="BM194" s="142" t="s">
        <v>231</v>
      </c>
    </row>
    <row r="195" spans="2:65" s="1" customFormat="1" ht="29.25">
      <c r="B195" s="32"/>
      <c r="D195" s="144" t="s">
        <v>134</v>
      </c>
      <c r="F195" s="145" t="s">
        <v>232</v>
      </c>
      <c r="I195" s="146"/>
      <c r="L195" s="32"/>
      <c r="M195" s="147"/>
      <c r="U195" s="56"/>
      <c r="AT195" s="17" t="s">
        <v>134</v>
      </c>
      <c r="AU195" s="17" t="s">
        <v>83</v>
      </c>
    </row>
    <row r="196" spans="2:65" s="1" customFormat="1" ht="11.25">
      <c r="B196" s="32"/>
      <c r="D196" s="148" t="s">
        <v>136</v>
      </c>
      <c r="F196" s="149" t="s">
        <v>233</v>
      </c>
      <c r="I196" s="146"/>
      <c r="L196" s="32"/>
      <c r="M196" s="147"/>
      <c r="U196" s="56"/>
      <c r="AT196" s="17" t="s">
        <v>136</v>
      </c>
      <c r="AU196" s="17" t="s">
        <v>83</v>
      </c>
    </row>
    <row r="197" spans="2:65" s="12" customFormat="1" ht="11.25">
      <c r="B197" s="150"/>
      <c r="D197" s="144" t="s">
        <v>138</v>
      </c>
      <c r="E197" s="151" t="s">
        <v>1</v>
      </c>
      <c r="F197" s="152" t="s">
        <v>234</v>
      </c>
      <c r="H197" s="151" t="s">
        <v>1</v>
      </c>
      <c r="I197" s="153"/>
      <c r="L197" s="150"/>
      <c r="M197" s="154"/>
      <c r="U197" s="155"/>
      <c r="AT197" s="151" t="s">
        <v>138</v>
      </c>
      <c r="AU197" s="151" t="s">
        <v>83</v>
      </c>
      <c r="AV197" s="12" t="s">
        <v>81</v>
      </c>
      <c r="AW197" s="12" t="s">
        <v>30</v>
      </c>
      <c r="AX197" s="12" t="s">
        <v>73</v>
      </c>
      <c r="AY197" s="151" t="s">
        <v>125</v>
      </c>
    </row>
    <row r="198" spans="2:65" s="12" customFormat="1" ht="11.25">
      <c r="B198" s="150"/>
      <c r="D198" s="144" t="s">
        <v>138</v>
      </c>
      <c r="E198" s="151" t="s">
        <v>1</v>
      </c>
      <c r="F198" s="152" t="s">
        <v>235</v>
      </c>
      <c r="H198" s="151" t="s">
        <v>1</v>
      </c>
      <c r="I198" s="153"/>
      <c r="L198" s="150"/>
      <c r="M198" s="154"/>
      <c r="U198" s="155"/>
      <c r="AT198" s="151" t="s">
        <v>138</v>
      </c>
      <c r="AU198" s="151" t="s">
        <v>83</v>
      </c>
      <c r="AV198" s="12" t="s">
        <v>81</v>
      </c>
      <c r="AW198" s="12" t="s">
        <v>30</v>
      </c>
      <c r="AX198" s="12" t="s">
        <v>73</v>
      </c>
      <c r="AY198" s="151" t="s">
        <v>125</v>
      </c>
    </row>
    <row r="199" spans="2:65" s="13" customFormat="1" ht="11.25">
      <c r="B199" s="156"/>
      <c r="D199" s="144" t="s">
        <v>138</v>
      </c>
      <c r="E199" s="157" t="s">
        <v>1</v>
      </c>
      <c r="F199" s="158" t="s">
        <v>236</v>
      </c>
      <c r="H199" s="159">
        <v>76.2</v>
      </c>
      <c r="I199" s="160"/>
      <c r="L199" s="156"/>
      <c r="M199" s="161"/>
      <c r="U199" s="162"/>
      <c r="AT199" s="157" t="s">
        <v>138</v>
      </c>
      <c r="AU199" s="157" t="s">
        <v>83</v>
      </c>
      <c r="AV199" s="13" t="s">
        <v>83</v>
      </c>
      <c r="AW199" s="13" t="s">
        <v>30</v>
      </c>
      <c r="AX199" s="13" t="s">
        <v>73</v>
      </c>
      <c r="AY199" s="157" t="s">
        <v>125</v>
      </c>
    </row>
    <row r="200" spans="2:65" s="12" customFormat="1" ht="11.25">
      <c r="B200" s="150"/>
      <c r="D200" s="144" t="s">
        <v>138</v>
      </c>
      <c r="E200" s="151" t="s">
        <v>1</v>
      </c>
      <c r="F200" s="152" t="s">
        <v>237</v>
      </c>
      <c r="H200" s="151" t="s">
        <v>1</v>
      </c>
      <c r="I200" s="153"/>
      <c r="L200" s="150"/>
      <c r="M200" s="154"/>
      <c r="U200" s="155"/>
      <c r="AT200" s="151" t="s">
        <v>138</v>
      </c>
      <c r="AU200" s="151" t="s">
        <v>83</v>
      </c>
      <c r="AV200" s="12" t="s">
        <v>81</v>
      </c>
      <c r="AW200" s="12" t="s">
        <v>30</v>
      </c>
      <c r="AX200" s="12" t="s">
        <v>73</v>
      </c>
      <c r="AY200" s="151" t="s">
        <v>125</v>
      </c>
    </row>
    <row r="201" spans="2:65" s="13" customFormat="1" ht="11.25">
      <c r="B201" s="156"/>
      <c r="D201" s="144" t="s">
        <v>138</v>
      </c>
      <c r="E201" s="157" t="s">
        <v>1</v>
      </c>
      <c r="F201" s="158" t="s">
        <v>238</v>
      </c>
      <c r="H201" s="159">
        <v>-44.755000000000003</v>
      </c>
      <c r="I201" s="160"/>
      <c r="L201" s="156"/>
      <c r="M201" s="161"/>
      <c r="U201" s="162"/>
      <c r="AT201" s="157" t="s">
        <v>138</v>
      </c>
      <c r="AU201" s="157" t="s">
        <v>83</v>
      </c>
      <c r="AV201" s="13" t="s">
        <v>83</v>
      </c>
      <c r="AW201" s="13" t="s">
        <v>30</v>
      </c>
      <c r="AX201" s="13" t="s">
        <v>73</v>
      </c>
      <c r="AY201" s="157" t="s">
        <v>125</v>
      </c>
    </row>
    <row r="202" spans="2:65" s="14" customFormat="1" ht="11.25">
      <c r="B202" s="163"/>
      <c r="D202" s="144" t="s">
        <v>138</v>
      </c>
      <c r="E202" s="164" t="s">
        <v>1</v>
      </c>
      <c r="F202" s="165" t="s">
        <v>141</v>
      </c>
      <c r="H202" s="166">
        <v>31.445</v>
      </c>
      <c r="I202" s="167"/>
      <c r="L202" s="163"/>
      <c r="M202" s="168"/>
      <c r="U202" s="169"/>
      <c r="AT202" s="164" t="s">
        <v>138</v>
      </c>
      <c r="AU202" s="164" t="s">
        <v>83</v>
      </c>
      <c r="AV202" s="14" t="s">
        <v>132</v>
      </c>
      <c r="AW202" s="14" t="s">
        <v>30</v>
      </c>
      <c r="AX202" s="14" t="s">
        <v>81</v>
      </c>
      <c r="AY202" s="164" t="s">
        <v>125</v>
      </c>
    </row>
    <row r="203" spans="2:65" s="1" customFormat="1" ht="16.5" customHeight="1">
      <c r="B203" s="32"/>
      <c r="C203" s="170" t="s">
        <v>239</v>
      </c>
      <c r="D203" s="170" t="s">
        <v>190</v>
      </c>
      <c r="E203" s="171" t="s">
        <v>240</v>
      </c>
      <c r="F203" s="172" t="s">
        <v>241</v>
      </c>
      <c r="G203" s="173" t="s">
        <v>193</v>
      </c>
      <c r="H203" s="174">
        <v>62.89</v>
      </c>
      <c r="I203" s="175"/>
      <c r="J203" s="176">
        <f>ROUND(I203*H203,2)</f>
        <v>0</v>
      </c>
      <c r="K203" s="172" t="s">
        <v>131</v>
      </c>
      <c r="L203" s="177"/>
      <c r="M203" s="178" t="s">
        <v>1</v>
      </c>
      <c r="N203" s="179" t="s">
        <v>38</v>
      </c>
      <c r="P203" s="140">
        <f>O203*H203</f>
        <v>0</v>
      </c>
      <c r="Q203" s="140">
        <v>1</v>
      </c>
      <c r="R203" s="140">
        <f>Q203*H203</f>
        <v>62.89</v>
      </c>
      <c r="S203" s="140">
        <v>0</v>
      </c>
      <c r="T203" s="140">
        <f>S203*H203</f>
        <v>0</v>
      </c>
      <c r="U203" s="141" t="s">
        <v>1</v>
      </c>
      <c r="AR203" s="142" t="s">
        <v>194</v>
      </c>
      <c r="AT203" s="142" t="s">
        <v>190</v>
      </c>
      <c r="AU203" s="142" t="s">
        <v>83</v>
      </c>
      <c r="AY203" s="17" t="s">
        <v>125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7" t="s">
        <v>81</v>
      </c>
      <c r="BK203" s="143">
        <f>ROUND(I203*H203,2)</f>
        <v>0</v>
      </c>
      <c r="BL203" s="17" t="s">
        <v>132</v>
      </c>
      <c r="BM203" s="142" t="s">
        <v>242</v>
      </c>
    </row>
    <row r="204" spans="2:65" s="1" customFormat="1" ht="11.25">
      <c r="B204" s="32"/>
      <c r="D204" s="144" t="s">
        <v>134</v>
      </c>
      <c r="F204" s="145" t="s">
        <v>241</v>
      </c>
      <c r="I204" s="146"/>
      <c r="L204" s="32"/>
      <c r="M204" s="147"/>
      <c r="U204" s="56"/>
      <c r="AT204" s="17" t="s">
        <v>134</v>
      </c>
      <c r="AU204" s="17" t="s">
        <v>83</v>
      </c>
    </row>
    <row r="205" spans="2:65" s="13" customFormat="1" ht="11.25">
      <c r="B205" s="156"/>
      <c r="D205" s="144" t="s">
        <v>138</v>
      </c>
      <c r="F205" s="158" t="s">
        <v>243</v>
      </c>
      <c r="H205" s="159">
        <v>62.89</v>
      </c>
      <c r="I205" s="160"/>
      <c r="L205" s="156"/>
      <c r="M205" s="161"/>
      <c r="U205" s="162"/>
      <c r="AT205" s="157" t="s">
        <v>138</v>
      </c>
      <c r="AU205" s="157" t="s">
        <v>83</v>
      </c>
      <c r="AV205" s="13" t="s">
        <v>83</v>
      </c>
      <c r="AW205" s="13" t="s">
        <v>4</v>
      </c>
      <c r="AX205" s="13" t="s">
        <v>81</v>
      </c>
      <c r="AY205" s="157" t="s">
        <v>125</v>
      </c>
    </row>
    <row r="206" spans="2:65" s="1" customFormat="1" ht="33" customHeight="1">
      <c r="B206" s="32"/>
      <c r="C206" s="131" t="s">
        <v>244</v>
      </c>
      <c r="D206" s="131" t="s">
        <v>127</v>
      </c>
      <c r="E206" s="132" t="s">
        <v>245</v>
      </c>
      <c r="F206" s="133" t="s">
        <v>246</v>
      </c>
      <c r="G206" s="134" t="s">
        <v>130</v>
      </c>
      <c r="H206" s="135">
        <v>582</v>
      </c>
      <c r="I206" s="136"/>
      <c r="J206" s="137">
        <f>ROUND(I206*H206,2)</f>
        <v>0</v>
      </c>
      <c r="K206" s="133" t="s">
        <v>131</v>
      </c>
      <c r="L206" s="32"/>
      <c r="M206" s="138" t="s">
        <v>1</v>
      </c>
      <c r="N206" s="139" t="s">
        <v>38</v>
      </c>
      <c r="P206" s="140">
        <f>O206*H206</f>
        <v>0</v>
      </c>
      <c r="Q206" s="140">
        <v>0</v>
      </c>
      <c r="R206" s="140">
        <f>Q206*H206</f>
        <v>0</v>
      </c>
      <c r="S206" s="140">
        <v>0</v>
      </c>
      <c r="T206" s="140">
        <f>S206*H206</f>
        <v>0</v>
      </c>
      <c r="U206" s="141" t="s">
        <v>1</v>
      </c>
      <c r="AR206" s="142" t="s">
        <v>132</v>
      </c>
      <c r="AT206" s="142" t="s">
        <v>127</v>
      </c>
      <c r="AU206" s="142" t="s">
        <v>83</v>
      </c>
      <c r="AY206" s="17" t="s">
        <v>125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7" t="s">
        <v>81</v>
      </c>
      <c r="BK206" s="143">
        <f>ROUND(I206*H206,2)</f>
        <v>0</v>
      </c>
      <c r="BL206" s="17" t="s">
        <v>132</v>
      </c>
      <c r="BM206" s="142" t="s">
        <v>247</v>
      </c>
    </row>
    <row r="207" spans="2:65" s="1" customFormat="1" ht="29.25">
      <c r="B207" s="32"/>
      <c r="D207" s="144" t="s">
        <v>134</v>
      </c>
      <c r="F207" s="145" t="s">
        <v>248</v>
      </c>
      <c r="I207" s="146"/>
      <c r="L207" s="32"/>
      <c r="M207" s="147"/>
      <c r="U207" s="56"/>
      <c r="AT207" s="17" t="s">
        <v>134</v>
      </c>
      <c r="AU207" s="17" t="s">
        <v>83</v>
      </c>
    </row>
    <row r="208" spans="2:65" s="1" customFormat="1" ht="11.25">
      <c r="B208" s="32"/>
      <c r="D208" s="148" t="s">
        <v>136</v>
      </c>
      <c r="F208" s="149" t="s">
        <v>249</v>
      </c>
      <c r="I208" s="146"/>
      <c r="L208" s="32"/>
      <c r="M208" s="147"/>
      <c r="U208" s="56"/>
      <c r="AT208" s="17" t="s">
        <v>136</v>
      </c>
      <c r="AU208" s="17" t="s">
        <v>83</v>
      </c>
    </row>
    <row r="209" spans="2:65" s="12" customFormat="1" ht="11.25">
      <c r="B209" s="150"/>
      <c r="D209" s="144" t="s">
        <v>138</v>
      </c>
      <c r="E209" s="151" t="s">
        <v>1</v>
      </c>
      <c r="F209" s="152" t="s">
        <v>250</v>
      </c>
      <c r="H209" s="151" t="s">
        <v>1</v>
      </c>
      <c r="I209" s="153"/>
      <c r="L209" s="150"/>
      <c r="M209" s="154"/>
      <c r="U209" s="155"/>
      <c r="AT209" s="151" t="s">
        <v>138</v>
      </c>
      <c r="AU209" s="151" t="s">
        <v>83</v>
      </c>
      <c r="AV209" s="12" t="s">
        <v>81</v>
      </c>
      <c r="AW209" s="12" t="s">
        <v>30</v>
      </c>
      <c r="AX209" s="12" t="s">
        <v>73</v>
      </c>
      <c r="AY209" s="151" t="s">
        <v>125</v>
      </c>
    </row>
    <row r="210" spans="2:65" s="13" customFormat="1" ht="11.25">
      <c r="B210" s="156"/>
      <c r="D210" s="144" t="s">
        <v>138</v>
      </c>
      <c r="E210" s="157" t="s">
        <v>1</v>
      </c>
      <c r="F210" s="158" t="s">
        <v>251</v>
      </c>
      <c r="H210" s="159">
        <v>582</v>
      </c>
      <c r="I210" s="160"/>
      <c r="L210" s="156"/>
      <c r="M210" s="161"/>
      <c r="U210" s="162"/>
      <c r="AT210" s="157" t="s">
        <v>138</v>
      </c>
      <c r="AU210" s="157" t="s">
        <v>83</v>
      </c>
      <c r="AV210" s="13" t="s">
        <v>83</v>
      </c>
      <c r="AW210" s="13" t="s">
        <v>30</v>
      </c>
      <c r="AX210" s="13" t="s">
        <v>73</v>
      </c>
      <c r="AY210" s="157" t="s">
        <v>125</v>
      </c>
    </row>
    <row r="211" spans="2:65" s="14" customFormat="1" ht="11.25">
      <c r="B211" s="163"/>
      <c r="D211" s="144" t="s">
        <v>138</v>
      </c>
      <c r="E211" s="164" t="s">
        <v>1</v>
      </c>
      <c r="F211" s="165" t="s">
        <v>141</v>
      </c>
      <c r="H211" s="166">
        <v>582</v>
      </c>
      <c r="I211" s="167"/>
      <c r="L211" s="163"/>
      <c r="M211" s="168"/>
      <c r="U211" s="169"/>
      <c r="AT211" s="164" t="s">
        <v>138</v>
      </c>
      <c r="AU211" s="164" t="s">
        <v>83</v>
      </c>
      <c r="AV211" s="14" t="s">
        <v>132</v>
      </c>
      <c r="AW211" s="14" t="s">
        <v>30</v>
      </c>
      <c r="AX211" s="14" t="s">
        <v>81</v>
      </c>
      <c r="AY211" s="164" t="s">
        <v>125</v>
      </c>
    </row>
    <row r="212" spans="2:65" s="1" customFormat="1" ht="24.2" customHeight="1">
      <c r="B212" s="32"/>
      <c r="C212" s="131" t="s">
        <v>252</v>
      </c>
      <c r="D212" s="131" t="s">
        <v>127</v>
      </c>
      <c r="E212" s="132" t="s">
        <v>253</v>
      </c>
      <c r="F212" s="133" t="s">
        <v>254</v>
      </c>
      <c r="G212" s="134" t="s">
        <v>130</v>
      </c>
      <c r="H212" s="135">
        <v>582</v>
      </c>
      <c r="I212" s="136"/>
      <c r="J212" s="137">
        <f>ROUND(I212*H212,2)</f>
        <v>0</v>
      </c>
      <c r="K212" s="133" t="s">
        <v>131</v>
      </c>
      <c r="L212" s="32"/>
      <c r="M212" s="138" t="s">
        <v>1</v>
      </c>
      <c r="N212" s="139" t="s">
        <v>38</v>
      </c>
      <c r="P212" s="140">
        <f>O212*H212</f>
        <v>0</v>
      </c>
      <c r="Q212" s="140">
        <v>0</v>
      </c>
      <c r="R212" s="140">
        <f>Q212*H212</f>
        <v>0</v>
      </c>
      <c r="S212" s="140">
        <v>0</v>
      </c>
      <c r="T212" s="140">
        <f>S212*H212</f>
        <v>0</v>
      </c>
      <c r="U212" s="141" t="s">
        <v>1</v>
      </c>
      <c r="AR212" s="142" t="s">
        <v>132</v>
      </c>
      <c r="AT212" s="142" t="s">
        <v>127</v>
      </c>
      <c r="AU212" s="142" t="s">
        <v>83</v>
      </c>
      <c r="AY212" s="17" t="s">
        <v>125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7" t="s">
        <v>81</v>
      </c>
      <c r="BK212" s="143">
        <f>ROUND(I212*H212,2)</f>
        <v>0</v>
      </c>
      <c r="BL212" s="17" t="s">
        <v>132</v>
      </c>
      <c r="BM212" s="142" t="s">
        <v>255</v>
      </c>
    </row>
    <row r="213" spans="2:65" s="1" customFormat="1" ht="29.25">
      <c r="B213" s="32"/>
      <c r="D213" s="144" t="s">
        <v>134</v>
      </c>
      <c r="F213" s="145" t="s">
        <v>256</v>
      </c>
      <c r="I213" s="146"/>
      <c r="L213" s="32"/>
      <c r="M213" s="147"/>
      <c r="U213" s="56"/>
      <c r="AT213" s="17" t="s">
        <v>134</v>
      </c>
      <c r="AU213" s="17" t="s">
        <v>83</v>
      </c>
    </row>
    <row r="214" spans="2:65" s="1" customFormat="1" ht="11.25">
      <c r="B214" s="32"/>
      <c r="D214" s="148" t="s">
        <v>136</v>
      </c>
      <c r="F214" s="149" t="s">
        <v>257</v>
      </c>
      <c r="I214" s="146"/>
      <c r="L214" s="32"/>
      <c r="M214" s="147"/>
      <c r="U214" s="56"/>
      <c r="AT214" s="17" t="s">
        <v>136</v>
      </c>
      <c r="AU214" s="17" t="s">
        <v>83</v>
      </c>
    </row>
    <row r="215" spans="2:65" s="1" customFormat="1" ht="16.5" customHeight="1">
      <c r="B215" s="32"/>
      <c r="C215" s="170" t="s">
        <v>258</v>
      </c>
      <c r="D215" s="170" t="s">
        <v>190</v>
      </c>
      <c r="E215" s="171" t="s">
        <v>259</v>
      </c>
      <c r="F215" s="172" t="s">
        <v>260</v>
      </c>
      <c r="G215" s="173" t="s">
        <v>261</v>
      </c>
      <c r="H215" s="174">
        <v>11.64</v>
      </c>
      <c r="I215" s="175"/>
      <c r="J215" s="176">
        <f>ROUND(I215*H215,2)</f>
        <v>0</v>
      </c>
      <c r="K215" s="172" t="s">
        <v>131</v>
      </c>
      <c r="L215" s="177"/>
      <c r="M215" s="178" t="s">
        <v>1</v>
      </c>
      <c r="N215" s="179" t="s">
        <v>38</v>
      </c>
      <c r="P215" s="140">
        <f>O215*H215</f>
        <v>0</v>
      </c>
      <c r="Q215" s="140">
        <v>1E-3</v>
      </c>
      <c r="R215" s="140">
        <f>Q215*H215</f>
        <v>1.1640000000000001E-2</v>
      </c>
      <c r="S215" s="140">
        <v>0</v>
      </c>
      <c r="T215" s="140">
        <f>S215*H215</f>
        <v>0</v>
      </c>
      <c r="U215" s="141" t="s">
        <v>1</v>
      </c>
      <c r="AR215" s="142" t="s">
        <v>194</v>
      </c>
      <c r="AT215" s="142" t="s">
        <v>190</v>
      </c>
      <c r="AU215" s="142" t="s">
        <v>83</v>
      </c>
      <c r="AY215" s="17" t="s">
        <v>125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7" t="s">
        <v>81</v>
      </c>
      <c r="BK215" s="143">
        <f>ROUND(I215*H215,2)</f>
        <v>0</v>
      </c>
      <c r="BL215" s="17" t="s">
        <v>132</v>
      </c>
      <c r="BM215" s="142" t="s">
        <v>262</v>
      </c>
    </row>
    <row r="216" spans="2:65" s="1" customFormat="1" ht="11.25">
      <c r="B216" s="32"/>
      <c r="D216" s="144" t="s">
        <v>134</v>
      </c>
      <c r="F216" s="145" t="s">
        <v>260</v>
      </c>
      <c r="I216" s="146"/>
      <c r="L216" s="32"/>
      <c r="M216" s="147"/>
      <c r="U216" s="56"/>
      <c r="AT216" s="17" t="s">
        <v>134</v>
      </c>
      <c r="AU216" s="17" t="s">
        <v>83</v>
      </c>
    </row>
    <row r="217" spans="2:65" s="13" customFormat="1" ht="11.25">
      <c r="B217" s="156"/>
      <c r="D217" s="144" t="s">
        <v>138</v>
      </c>
      <c r="F217" s="158" t="s">
        <v>263</v>
      </c>
      <c r="H217" s="159">
        <v>11.64</v>
      </c>
      <c r="I217" s="160"/>
      <c r="L217" s="156"/>
      <c r="M217" s="161"/>
      <c r="U217" s="162"/>
      <c r="AT217" s="157" t="s">
        <v>138</v>
      </c>
      <c r="AU217" s="157" t="s">
        <v>83</v>
      </c>
      <c r="AV217" s="13" t="s">
        <v>83</v>
      </c>
      <c r="AW217" s="13" t="s">
        <v>4</v>
      </c>
      <c r="AX217" s="13" t="s">
        <v>81</v>
      </c>
      <c r="AY217" s="157" t="s">
        <v>125</v>
      </c>
    </row>
    <row r="218" spans="2:65" s="1" customFormat="1" ht="24.2" customHeight="1">
      <c r="B218" s="32"/>
      <c r="C218" s="131" t="s">
        <v>264</v>
      </c>
      <c r="D218" s="131" t="s">
        <v>127</v>
      </c>
      <c r="E218" s="132" t="s">
        <v>265</v>
      </c>
      <c r="F218" s="133" t="s">
        <v>266</v>
      </c>
      <c r="G218" s="134" t="s">
        <v>130</v>
      </c>
      <c r="H218" s="135">
        <v>2020.5</v>
      </c>
      <c r="I218" s="136"/>
      <c r="J218" s="137">
        <f>ROUND(I218*H218,2)</f>
        <v>0</v>
      </c>
      <c r="K218" s="133" t="s">
        <v>131</v>
      </c>
      <c r="L218" s="32"/>
      <c r="M218" s="138" t="s">
        <v>1</v>
      </c>
      <c r="N218" s="139" t="s">
        <v>38</v>
      </c>
      <c r="P218" s="140">
        <f>O218*H218</f>
        <v>0</v>
      </c>
      <c r="Q218" s="140">
        <v>0</v>
      </c>
      <c r="R218" s="140">
        <f>Q218*H218</f>
        <v>0</v>
      </c>
      <c r="S218" s="140">
        <v>0</v>
      </c>
      <c r="T218" s="140">
        <f>S218*H218</f>
        <v>0</v>
      </c>
      <c r="U218" s="141" t="s">
        <v>1</v>
      </c>
      <c r="AR218" s="142" t="s">
        <v>132</v>
      </c>
      <c r="AT218" s="142" t="s">
        <v>127</v>
      </c>
      <c r="AU218" s="142" t="s">
        <v>83</v>
      </c>
      <c r="AY218" s="17" t="s">
        <v>125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7" t="s">
        <v>81</v>
      </c>
      <c r="BK218" s="143">
        <f>ROUND(I218*H218,2)</f>
        <v>0</v>
      </c>
      <c r="BL218" s="17" t="s">
        <v>132</v>
      </c>
      <c r="BM218" s="142" t="s">
        <v>267</v>
      </c>
    </row>
    <row r="219" spans="2:65" s="1" customFormat="1" ht="19.5">
      <c r="B219" s="32"/>
      <c r="D219" s="144" t="s">
        <v>134</v>
      </c>
      <c r="F219" s="145" t="s">
        <v>268</v>
      </c>
      <c r="I219" s="146"/>
      <c r="L219" s="32"/>
      <c r="M219" s="147"/>
      <c r="U219" s="56"/>
      <c r="AT219" s="17" t="s">
        <v>134</v>
      </c>
      <c r="AU219" s="17" t="s">
        <v>83</v>
      </c>
    </row>
    <row r="220" spans="2:65" s="1" customFormat="1" ht="11.25">
      <c r="B220" s="32"/>
      <c r="D220" s="148" t="s">
        <v>136</v>
      </c>
      <c r="F220" s="149" t="s">
        <v>269</v>
      </c>
      <c r="I220" s="146"/>
      <c r="L220" s="32"/>
      <c r="M220" s="147"/>
      <c r="U220" s="56"/>
      <c r="AT220" s="17" t="s">
        <v>136</v>
      </c>
      <c r="AU220" s="17" t="s">
        <v>83</v>
      </c>
    </row>
    <row r="221" spans="2:65" s="12" customFormat="1" ht="11.25">
      <c r="B221" s="150"/>
      <c r="D221" s="144" t="s">
        <v>138</v>
      </c>
      <c r="E221" s="151" t="s">
        <v>1</v>
      </c>
      <c r="F221" s="152" t="s">
        <v>270</v>
      </c>
      <c r="H221" s="151" t="s">
        <v>1</v>
      </c>
      <c r="I221" s="153"/>
      <c r="L221" s="150"/>
      <c r="M221" s="154"/>
      <c r="U221" s="155"/>
      <c r="AT221" s="151" t="s">
        <v>138</v>
      </c>
      <c r="AU221" s="151" t="s">
        <v>83</v>
      </c>
      <c r="AV221" s="12" t="s">
        <v>81</v>
      </c>
      <c r="AW221" s="12" t="s">
        <v>30</v>
      </c>
      <c r="AX221" s="12" t="s">
        <v>73</v>
      </c>
      <c r="AY221" s="151" t="s">
        <v>125</v>
      </c>
    </row>
    <row r="222" spans="2:65" s="13" customFormat="1" ht="11.25">
      <c r="B222" s="156"/>
      <c r="D222" s="144" t="s">
        <v>138</v>
      </c>
      <c r="E222" s="157" t="s">
        <v>1</v>
      </c>
      <c r="F222" s="158" t="s">
        <v>271</v>
      </c>
      <c r="H222" s="159">
        <v>1635</v>
      </c>
      <c r="I222" s="160"/>
      <c r="L222" s="156"/>
      <c r="M222" s="161"/>
      <c r="U222" s="162"/>
      <c r="AT222" s="157" t="s">
        <v>138</v>
      </c>
      <c r="AU222" s="157" t="s">
        <v>83</v>
      </c>
      <c r="AV222" s="13" t="s">
        <v>83</v>
      </c>
      <c r="AW222" s="13" t="s">
        <v>30</v>
      </c>
      <c r="AX222" s="13" t="s">
        <v>73</v>
      </c>
      <c r="AY222" s="157" t="s">
        <v>125</v>
      </c>
    </row>
    <row r="223" spans="2:65" s="12" customFormat="1" ht="11.25">
      <c r="B223" s="150"/>
      <c r="D223" s="144" t="s">
        <v>138</v>
      </c>
      <c r="E223" s="151" t="s">
        <v>1</v>
      </c>
      <c r="F223" s="152" t="s">
        <v>272</v>
      </c>
      <c r="H223" s="151" t="s">
        <v>1</v>
      </c>
      <c r="I223" s="153"/>
      <c r="L223" s="150"/>
      <c r="M223" s="154"/>
      <c r="U223" s="155"/>
      <c r="AT223" s="151" t="s">
        <v>138</v>
      </c>
      <c r="AU223" s="151" t="s">
        <v>83</v>
      </c>
      <c r="AV223" s="12" t="s">
        <v>81</v>
      </c>
      <c r="AW223" s="12" t="s">
        <v>30</v>
      </c>
      <c r="AX223" s="12" t="s">
        <v>73</v>
      </c>
      <c r="AY223" s="151" t="s">
        <v>125</v>
      </c>
    </row>
    <row r="224" spans="2:65" s="13" customFormat="1" ht="11.25">
      <c r="B224" s="156"/>
      <c r="D224" s="144" t="s">
        <v>138</v>
      </c>
      <c r="E224" s="157" t="s">
        <v>1</v>
      </c>
      <c r="F224" s="158" t="s">
        <v>273</v>
      </c>
      <c r="H224" s="159">
        <v>258.8</v>
      </c>
      <c r="I224" s="160"/>
      <c r="L224" s="156"/>
      <c r="M224" s="161"/>
      <c r="U224" s="162"/>
      <c r="AT224" s="157" t="s">
        <v>138</v>
      </c>
      <c r="AU224" s="157" t="s">
        <v>83</v>
      </c>
      <c r="AV224" s="13" t="s">
        <v>83</v>
      </c>
      <c r="AW224" s="13" t="s">
        <v>30</v>
      </c>
      <c r="AX224" s="13" t="s">
        <v>73</v>
      </c>
      <c r="AY224" s="157" t="s">
        <v>125</v>
      </c>
    </row>
    <row r="225" spans="2:65" s="12" customFormat="1" ht="11.25">
      <c r="B225" s="150"/>
      <c r="D225" s="144" t="s">
        <v>138</v>
      </c>
      <c r="E225" s="151" t="s">
        <v>1</v>
      </c>
      <c r="F225" s="152" t="s">
        <v>274</v>
      </c>
      <c r="H225" s="151" t="s">
        <v>1</v>
      </c>
      <c r="I225" s="153"/>
      <c r="L225" s="150"/>
      <c r="M225" s="154"/>
      <c r="U225" s="155"/>
      <c r="AT225" s="151" t="s">
        <v>138</v>
      </c>
      <c r="AU225" s="151" t="s">
        <v>83</v>
      </c>
      <c r="AV225" s="12" t="s">
        <v>81</v>
      </c>
      <c r="AW225" s="12" t="s">
        <v>30</v>
      </c>
      <c r="AX225" s="12" t="s">
        <v>73</v>
      </c>
      <c r="AY225" s="151" t="s">
        <v>125</v>
      </c>
    </row>
    <row r="226" spans="2:65" s="13" customFormat="1" ht="11.25">
      <c r="B226" s="156"/>
      <c r="D226" s="144" t="s">
        <v>138</v>
      </c>
      <c r="E226" s="157" t="s">
        <v>1</v>
      </c>
      <c r="F226" s="158" t="s">
        <v>275</v>
      </c>
      <c r="H226" s="159">
        <v>97.5</v>
      </c>
      <c r="I226" s="160"/>
      <c r="L226" s="156"/>
      <c r="M226" s="161"/>
      <c r="U226" s="162"/>
      <c r="AT226" s="157" t="s">
        <v>138</v>
      </c>
      <c r="AU226" s="157" t="s">
        <v>83</v>
      </c>
      <c r="AV226" s="13" t="s">
        <v>83</v>
      </c>
      <c r="AW226" s="13" t="s">
        <v>30</v>
      </c>
      <c r="AX226" s="13" t="s">
        <v>73</v>
      </c>
      <c r="AY226" s="157" t="s">
        <v>125</v>
      </c>
    </row>
    <row r="227" spans="2:65" s="12" customFormat="1" ht="11.25">
      <c r="B227" s="150"/>
      <c r="D227" s="144" t="s">
        <v>138</v>
      </c>
      <c r="E227" s="151" t="s">
        <v>1</v>
      </c>
      <c r="F227" s="152" t="s">
        <v>276</v>
      </c>
      <c r="H227" s="151" t="s">
        <v>1</v>
      </c>
      <c r="I227" s="153"/>
      <c r="L227" s="150"/>
      <c r="M227" s="154"/>
      <c r="U227" s="155"/>
      <c r="AT227" s="151" t="s">
        <v>138</v>
      </c>
      <c r="AU227" s="151" t="s">
        <v>83</v>
      </c>
      <c r="AV227" s="12" t="s">
        <v>81</v>
      </c>
      <c r="AW227" s="12" t="s">
        <v>30</v>
      </c>
      <c r="AX227" s="12" t="s">
        <v>73</v>
      </c>
      <c r="AY227" s="151" t="s">
        <v>125</v>
      </c>
    </row>
    <row r="228" spans="2:65" s="13" customFormat="1" ht="11.25">
      <c r="B228" s="156"/>
      <c r="D228" s="144" t="s">
        <v>138</v>
      </c>
      <c r="E228" s="157" t="s">
        <v>1</v>
      </c>
      <c r="F228" s="158" t="s">
        <v>277</v>
      </c>
      <c r="H228" s="159">
        <v>4</v>
      </c>
      <c r="I228" s="160"/>
      <c r="L228" s="156"/>
      <c r="M228" s="161"/>
      <c r="U228" s="162"/>
      <c r="AT228" s="157" t="s">
        <v>138</v>
      </c>
      <c r="AU228" s="157" t="s">
        <v>83</v>
      </c>
      <c r="AV228" s="13" t="s">
        <v>83</v>
      </c>
      <c r="AW228" s="13" t="s">
        <v>30</v>
      </c>
      <c r="AX228" s="13" t="s">
        <v>73</v>
      </c>
      <c r="AY228" s="157" t="s">
        <v>125</v>
      </c>
    </row>
    <row r="229" spans="2:65" s="12" customFormat="1" ht="11.25">
      <c r="B229" s="150"/>
      <c r="D229" s="144" t="s">
        <v>138</v>
      </c>
      <c r="E229" s="151" t="s">
        <v>1</v>
      </c>
      <c r="F229" s="152" t="s">
        <v>278</v>
      </c>
      <c r="H229" s="151" t="s">
        <v>1</v>
      </c>
      <c r="I229" s="153"/>
      <c r="L229" s="150"/>
      <c r="M229" s="154"/>
      <c r="U229" s="155"/>
      <c r="AT229" s="151" t="s">
        <v>138</v>
      </c>
      <c r="AU229" s="151" t="s">
        <v>83</v>
      </c>
      <c r="AV229" s="12" t="s">
        <v>81</v>
      </c>
      <c r="AW229" s="12" t="s">
        <v>30</v>
      </c>
      <c r="AX229" s="12" t="s">
        <v>73</v>
      </c>
      <c r="AY229" s="151" t="s">
        <v>125</v>
      </c>
    </row>
    <row r="230" spans="2:65" s="13" customFormat="1" ht="11.25">
      <c r="B230" s="156"/>
      <c r="D230" s="144" t="s">
        <v>138</v>
      </c>
      <c r="E230" s="157" t="s">
        <v>1</v>
      </c>
      <c r="F230" s="158" t="s">
        <v>279</v>
      </c>
      <c r="H230" s="159">
        <v>25.2</v>
      </c>
      <c r="I230" s="160"/>
      <c r="L230" s="156"/>
      <c r="M230" s="161"/>
      <c r="U230" s="162"/>
      <c r="AT230" s="157" t="s">
        <v>138</v>
      </c>
      <c r="AU230" s="157" t="s">
        <v>83</v>
      </c>
      <c r="AV230" s="13" t="s">
        <v>83</v>
      </c>
      <c r="AW230" s="13" t="s">
        <v>30</v>
      </c>
      <c r="AX230" s="13" t="s">
        <v>73</v>
      </c>
      <c r="AY230" s="157" t="s">
        <v>125</v>
      </c>
    </row>
    <row r="231" spans="2:65" s="14" customFormat="1" ht="11.25">
      <c r="B231" s="163"/>
      <c r="D231" s="144" t="s">
        <v>138</v>
      </c>
      <c r="E231" s="164" t="s">
        <v>1</v>
      </c>
      <c r="F231" s="165" t="s">
        <v>141</v>
      </c>
      <c r="H231" s="166">
        <v>2020.5</v>
      </c>
      <c r="I231" s="167"/>
      <c r="L231" s="163"/>
      <c r="M231" s="168"/>
      <c r="U231" s="169"/>
      <c r="AT231" s="164" t="s">
        <v>138</v>
      </c>
      <c r="AU231" s="164" t="s">
        <v>83</v>
      </c>
      <c r="AV231" s="14" t="s">
        <v>132</v>
      </c>
      <c r="AW231" s="14" t="s">
        <v>30</v>
      </c>
      <c r="AX231" s="14" t="s">
        <v>81</v>
      </c>
      <c r="AY231" s="164" t="s">
        <v>125</v>
      </c>
    </row>
    <row r="232" spans="2:65" s="11" customFormat="1" ht="22.9" customHeight="1">
      <c r="B232" s="119"/>
      <c r="D232" s="120" t="s">
        <v>72</v>
      </c>
      <c r="E232" s="129" t="s">
        <v>83</v>
      </c>
      <c r="F232" s="129" t="s">
        <v>280</v>
      </c>
      <c r="I232" s="122"/>
      <c r="J232" s="130">
        <f>BK232</f>
        <v>0</v>
      </c>
      <c r="L232" s="119"/>
      <c r="M232" s="124"/>
      <c r="P232" s="125">
        <f>SUM(P233:P249)</f>
        <v>0</v>
      </c>
      <c r="R232" s="125">
        <f>SUM(R233:R249)</f>
        <v>70.193814599999996</v>
      </c>
      <c r="T232" s="125">
        <f>SUM(T233:T249)</f>
        <v>0</v>
      </c>
      <c r="U232" s="126"/>
      <c r="AR232" s="120" t="s">
        <v>81</v>
      </c>
      <c r="AT232" s="127" t="s">
        <v>72</v>
      </c>
      <c r="AU232" s="127" t="s">
        <v>81</v>
      </c>
      <c r="AY232" s="120" t="s">
        <v>125</v>
      </c>
      <c r="BK232" s="128">
        <f>SUM(BK233:BK249)</f>
        <v>0</v>
      </c>
    </row>
    <row r="233" spans="2:65" s="1" customFormat="1" ht="37.9" customHeight="1">
      <c r="B233" s="32"/>
      <c r="C233" s="131" t="s">
        <v>281</v>
      </c>
      <c r="D233" s="131" t="s">
        <v>127</v>
      </c>
      <c r="E233" s="132" t="s">
        <v>282</v>
      </c>
      <c r="F233" s="133" t="s">
        <v>283</v>
      </c>
      <c r="G233" s="134" t="s">
        <v>284</v>
      </c>
      <c r="H233" s="135">
        <v>254</v>
      </c>
      <c r="I233" s="136"/>
      <c r="J233" s="137">
        <f>ROUND(I233*H233,2)</f>
        <v>0</v>
      </c>
      <c r="K233" s="133" t="s">
        <v>131</v>
      </c>
      <c r="L233" s="32"/>
      <c r="M233" s="138" t="s">
        <v>1</v>
      </c>
      <c r="N233" s="139" t="s">
        <v>38</v>
      </c>
      <c r="P233" s="140">
        <f>O233*H233</f>
        <v>0</v>
      </c>
      <c r="Q233" s="140">
        <v>0.27411000000000002</v>
      </c>
      <c r="R233" s="140">
        <f>Q233*H233</f>
        <v>69.623940000000005</v>
      </c>
      <c r="S233" s="140">
        <v>0</v>
      </c>
      <c r="T233" s="140">
        <f>S233*H233</f>
        <v>0</v>
      </c>
      <c r="U233" s="141" t="s">
        <v>1</v>
      </c>
      <c r="AR233" s="142" t="s">
        <v>132</v>
      </c>
      <c r="AT233" s="142" t="s">
        <v>127</v>
      </c>
      <c r="AU233" s="142" t="s">
        <v>83</v>
      </c>
      <c r="AY233" s="17" t="s">
        <v>125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7" t="s">
        <v>81</v>
      </c>
      <c r="BK233" s="143">
        <f>ROUND(I233*H233,2)</f>
        <v>0</v>
      </c>
      <c r="BL233" s="17" t="s">
        <v>132</v>
      </c>
      <c r="BM233" s="142" t="s">
        <v>285</v>
      </c>
    </row>
    <row r="234" spans="2:65" s="1" customFormat="1" ht="39">
      <c r="B234" s="32"/>
      <c r="D234" s="144" t="s">
        <v>134</v>
      </c>
      <c r="F234" s="145" t="s">
        <v>286</v>
      </c>
      <c r="I234" s="146"/>
      <c r="L234" s="32"/>
      <c r="M234" s="147"/>
      <c r="U234" s="56"/>
      <c r="AT234" s="17" t="s">
        <v>134</v>
      </c>
      <c r="AU234" s="17" t="s">
        <v>83</v>
      </c>
    </row>
    <row r="235" spans="2:65" s="1" customFormat="1" ht="11.25">
      <c r="B235" s="32"/>
      <c r="D235" s="148" t="s">
        <v>136</v>
      </c>
      <c r="F235" s="149" t="s">
        <v>287</v>
      </c>
      <c r="I235" s="146"/>
      <c r="L235" s="32"/>
      <c r="M235" s="147"/>
      <c r="U235" s="56"/>
      <c r="AT235" s="17" t="s">
        <v>136</v>
      </c>
      <c r="AU235" s="17" t="s">
        <v>83</v>
      </c>
    </row>
    <row r="236" spans="2:65" s="12" customFormat="1" ht="11.25">
      <c r="B236" s="150"/>
      <c r="D236" s="144" t="s">
        <v>138</v>
      </c>
      <c r="E236" s="151" t="s">
        <v>1</v>
      </c>
      <c r="F236" s="152" t="s">
        <v>234</v>
      </c>
      <c r="H236" s="151" t="s">
        <v>1</v>
      </c>
      <c r="I236" s="153"/>
      <c r="L236" s="150"/>
      <c r="M236" s="154"/>
      <c r="U236" s="155"/>
      <c r="AT236" s="151" t="s">
        <v>138</v>
      </c>
      <c r="AU236" s="151" t="s">
        <v>83</v>
      </c>
      <c r="AV236" s="12" t="s">
        <v>81</v>
      </c>
      <c r="AW236" s="12" t="s">
        <v>30</v>
      </c>
      <c r="AX236" s="12" t="s">
        <v>73</v>
      </c>
      <c r="AY236" s="151" t="s">
        <v>125</v>
      </c>
    </row>
    <row r="237" spans="2:65" s="13" customFormat="1" ht="11.25">
      <c r="B237" s="156"/>
      <c r="D237" s="144" t="s">
        <v>138</v>
      </c>
      <c r="E237" s="157" t="s">
        <v>1</v>
      </c>
      <c r="F237" s="158" t="s">
        <v>288</v>
      </c>
      <c r="H237" s="159">
        <v>254</v>
      </c>
      <c r="I237" s="160"/>
      <c r="L237" s="156"/>
      <c r="M237" s="161"/>
      <c r="U237" s="162"/>
      <c r="AT237" s="157" t="s">
        <v>138</v>
      </c>
      <c r="AU237" s="157" t="s">
        <v>83</v>
      </c>
      <c r="AV237" s="13" t="s">
        <v>83</v>
      </c>
      <c r="AW237" s="13" t="s">
        <v>30</v>
      </c>
      <c r="AX237" s="13" t="s">
        <v>73</v>
      </c>
      <c r="AY237" s="157" t="s">
        <v>125</v>
      </c>
    </row>
    <row r="238" spans="2:65" s="14" customFormat="1" ht="11.25">
      <c r="B238" s="163"/>
      <c r="D238" s="144" t="s">
        <v>138</v>
      </c>
      <c r="E238" s="164" t="s">
        <v>1</v>
      </c>
      <c r="F238" s="165" t="s">
        <v>141</v>
      </c>
      <c r="H238" s="166">
        <v>254</v>
      </c>
      <c r="I238" s="167"/>
      <c r="L238" s="163"/>
      <c r="M238" s="168"/>
      <c r="U238" s="169"/>
      <c r="AT238" s="164" t="s">
        <v>138</v>
      </c>
      <c r="AU238" s="164" t="s">
        <v>83</v>
      </c>
      <c r="AV238" s="14" t="s">
        <v>132</v>
      </c>
      <c r="AW238" s="14" t="s">
        <v>30</v>
      </c>
      <c r="AX238" s="14" t="s">
        <v>81</v>
      </c>
      <c r="AY238" s="164" t="s">
        <v>125</v>
      </c>
    </row>
    <row r="239" spans="2:65" s="1" customFormat="1" ht="16.5" customHeight="1">
      <c r="B239" s="32"/>
      <c r="C239" s="131" t="s">
        <v>289</v>
      </c>
      <c r="D239" s="131" t="s">
        <v>127</v>
      </c>
      <c r="E239" s="132" t="s">
        <v>290</v>
      </c>
      <c r="F239" s="133" t="s">
        <v>291</v>
      </c>
      <c r="G239" s="134" t="s">
        <v>284</v>
      </c>
      <c r="H239" s="135">
        <v>254</v>
      </c>
      <c r="I239" s="136"/>
      <c r="J239" s="137">
        <f>ROUND(I239*H239,2)</f>
        <v>0</v>
      </c>
      <c r="K239" s="133" t="s">
        <v>131</v>
      </c>
      <c r="L239" s="32"/>
      <c r="M239" s="138" t="s">
        <v>1</v>
      </c>
      <c r="N239" s="139" t="s">
        <v>38</v>
      </c>
      <c r="P239" s="140">
        <f>O239*H239</f>
        <v>0</v>
      </c>
      <c r="Q239" s="140">
        <v>1.6000000000000001E-4</v>
      </c>
      <c r="R239" s="140">
        <f>Q239*H239</f>
        <v>4.0640000000000003E-2</v>
      </c>
      <c r="S239" s="140">
        <v>0</v>
      </c>
      <c r="T239" s="140">
        <f>S239*H239</f>
        <v>0</v>
      </c>
      <c r="U239" s="141" t="s">
        <v>1</v>
      </c>
      <c r="AR239" s="142" t="s">
        <v>132</v>
      </c>
      <c r="AT239" s="142" t="s">
        <v>127</v>
      </c>
      <c r="AU239" s="142" t="s">
        <v>83</v>
      </c>
      <c r="AY239" s="17" t="s">
        <v>125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7" t="s">
        <v>81</v>
      </c>
      <c r="BK239" s="143">
        <f>ROUND(I239*H239,2)</f>
        <v>0</v>
      </c>
      <c r="BL239" s="17" t="s">
        <v>132</v>
      </c>
      <c r="BM239" s="142" t="s">
        <v>292</v>
      </c>
    </row>
    <row r="240" spans="2:65" s="1" customFormat="1" ht="11.25">
      <c r="B240" s="32"/>
      <c r="D240" s="144" t="s">
        <v>134</v>
      </c>
      <c r="F240" s="145" t="s">
        <v>291</v>
      </c>
      <c r="I240" s="146"/>
      <c r="L240" s="32"/>
      <c r="M240" s="147"/>
      <c r="U240" s="56"/>
      <c r="AT240" s="17" t="s">
        <v>134</v>
      </c>
      <c r="AU240" s="17" t="s">
        <v>83</v>
      </c>
    </row>
    <row r="241" spans="2:65" s="1" customFormat="1" ht="11.25">
      <c r="B241" s="32"/>
      <c r="D241" s="148" t="s">
        <v>136</v>
      </c>
      <c r="F241" s="149" t="s">
        <v>293</v>
      </c>
      <c r="I241" s="146"/>
      <c r="L241" s="32"/>
      <c r="M241" s="147"/>
      <c r="U241" s="56"/>
      <c r="AT241" s="17" t="s">
        <v>136</v>
      </c>
      <c r="AU241" s="17" t="s">
        <v>83</v>
      </c>
    </row>
    <row r="242" spans="2:65" s="1" customFormat="1" ht="16.5" customHeight="1">
      <c r="B242" s="32"/>
      <c r="C242" s="131" t="s">
        <v>7</v>
      </c>
      <c r="D242" s="131" t="s">
        <v>127</v>
      </c>
      <c r="E242" s="132" t="s">
        <v>294</v>
      </c>
      <c r="F242" s="133" t="s">
        <v>295</v>
      </c>
      <c r="G242" s="134" t="s">
        <v>152</v>
      </c>
      <c r="H242" s="135">
        <v>0.23</v>
      </c>
      <c r="I242" s="136"/>
      <c r="J242" s="137">
        <f>ROUND(I242*H242,2)</f>
        <v>0</v>
      </c>
      <c r="K242" s="133" t="s">
        <v>131</v>
      </c>
      <c r="L242" s="32"/>
      <c r="M242" s="138" t="s">
        <v>1</v>
      </c>
      <c r="N242" s="139" t="s">
        <v>38</v>
      </c>
      <c r="P242" s="140">
        <f>O242*H242</f>
        <v>0</v>
      </c>
      <c r="Q242" s="140">
        <v>2.3010199999999998</v>
      </c>
      <c r="R242" s="140">
        <f>Q242*H242</f>
        <v>0.5292346</v>
      </c>
      <c r="S242" s="140">
        <v>0</v>
      </c>
      <c r="T242" s="140">
        <f>S242*H242</f>
        <v>0</v>
      </c>
      <c r="U242" s="141" t="s">
        <v>1</v>
      </c>
      <c r="AR242" s="142" t="s">
        <v>132</v>
      </c>
      <c r="AT242" s="142" t="s">
        <v>127</v>
      </c>
      <c r="AU242" s="142" t="s">
        <v>83</v>
      </c>
      <c r="AY242" s="17" t="s">
        <v>125</v>
      </c>
      <c r="BE242" s="143">
        <f>IF(N242="základní",J242,0)</f>
        <v>0</v>
      </c>
      <c r="BF242" s="143">
        <f>IF(N242="snížená",J242,0)</f>
        <v>0</v>
      </c>
      <c r="BG242" s="143">
        <f>IF(N242="zákl. přenesená",J242,0)</f>
        <v>0</v>
      </c>
      <c r="BH242" s="143">
        <f>IF(N242="sníž. přenesená",J242,0)</f>
        <v>0</v>
      </c>
      <c r="BI242" s="143">
        <f>IF(N242="nulová",J242,0)</f>
        <v>0</v>
      </c>
      <c r="BJ242" s="17" t="s">
        <v>81</v>
      </c>
      <c r="BK242" s="143">
        <f>ROUND(I242*H242,2)</f>
        <v>0</v>
      </c>
      <c r="BL242" s="17" t="s">
        <v>132</v>
      </c>
      <c r="BM242" s="142" t="s">
        <v>296</v>
      </c>
    </row>
    <row r="243" spans="2:65" s="1" customFormat="1" ht="19.5">
      <c r="B243" s="32"/>
      <c r="D243" s="144" t="s">
        <v>134</v>
      </c>
      <c r="F243" s="145" t="s">
        <v>297</v>
      </c>
      <c r="I243" s="146"/>
      <c r="L243" s="32"/>
      <c r="M243" s="147"/>
      <c r="U243" s="56"/>
      <c r="AT243" s="17" t="s">
        <v>134</v>
      </c>
      <c r="AU243" s="17" t="s">
        <v>83</v>
      </c>
    </row>
    <row r="244" spans="2:65" s="1" customFormat="1" ht="11.25">
      <c r="B244" s="32"/>
      <c r="D244" s="148" t="s">
        <v>136</v>
      </c>
      <c r="F244" s="149" t="s">
        <v>298</v>
      </c>
      <c r="I244" s="146"/>
      <c r="L244" s="32"/>
      <c r="M244" s="147"/>
      <c r="U244" s="56"/>
      <c r="AT244" s="17" t="s">
        <v>136</v>
      </c>
      <c r="AU244" s="17" t="s">
        <v>83</v>
      </c>
    </row>
    <row r="245" spans="2:65" s="12" customFormat="1" ht="11.25">
      <c r="B245" s="150"/>
      <c r="D245" s="144" t="s">
        <v>138</v>
      </c>
      <c r="E245" s="151" t="s">
        <v>1</v>
      </c>
      <c r="F245" s="152" t="s">
        <v>299</v>
      </c>
      <c r="H245" s="151" t="s">
        <v>1</v>
      </c>
      <c r="I245" s="153"/>
      <c r="L245" s="150"/>
      <c r="M245" s="154"/>
      <c r="U245" s="155"/>
      <c r="AT245" s="151" t="s">
        <v>138</v>
      </c>
      <c r="AU245" s="151" t="s">
        <v>83</v>
      </c>
      <c r="AV245" s="12" t="s">
        <v>81</v>
      </c>
      <c r="AW245" s="12" t="s">
        <v>30</v>
      </c>
      <c r="AX245" s="12" t="s">
        <v>73</v>
      </c>
      <c r="AY245" s="151" t="s">
        <v>125</v>
      </c>
    </row>
    <row r="246" spans="2:65" s="13" customFormat="1" ht="11.25">
      <c r="B246" s="156"/>
      <c r="D246" s="144" t="s">
        <v>138</v>
      </c>
      <c r="E246" s="157" t="s">
        <v>1</v>
      </c>
      <c r="F246" s="158" t="s">
        <v>178</v>
      </c>
      <c r="H246" s="159">
        <v>0.2</v>
      </c>
      <c r="I246" s="160"/>
      <c r="L246" s="156"/>
      <c r="M246" s="161"/>
      <c r="U246" s="162"/>
      <c r="AT246" s="157" t="s">
        <v>138</v>
      </c>
      <c r="AU246" s="157" t="s">
        <v>83</v>
      </c>
      <c r="AV246" s="13" t="s">
        <v>83</v>
      </c>
      <c r="AW246" s="13" t="s">
        <v>30</v>
      </c>
      <c r="AX246" s="13" t="s">
        <v>73</v>
      </c>
      <c r="AY246" s="157" t="s">
        <v>125</v>
      </c>
    </row>
    <row r="247" spans="2:65" s="12" customFormat="1" ht="11.25">
      <c r="B247" s="150"/>
      <c r="D247" s="144" t="s">
        <v>138</v>
      </c>
      <c r="E247" s="151" t="s">
        <v>1</v>
      </c>
      <c r="F247" s="152" t="s">
        <v>300</v>
      </c>
      <c r="H247" s="151" t="s">
        <v>1</v>
      </c>
      <c r="I247" s="153"/>
      <c r="L247" s="150"/>
      <c r="M247" s="154"/>
      <c r="U247" s="155"/>
      <c r="AT247" s="151" t="s">
        <v>138</v>
      </c>
      <c r="AU247" s="151" t="s">
        <v>83</v>
      </c>
      <c r="AV247" s="12" t="s">
        <v>81</v>
      </c>
      <c r="AW247" s="12" t="s">
        <v>30</v>
      </c>
      <c r="AX247" s="12" t="s">
        <v>73</v>
      </c>
      <c r="AY247" s="151" t="s">
        <v>125</v>
      </c>
    </row>
    <row r="248" spans="2:65" s="13" customFormat="1" ht="11.25">
      <c r="B248" s="156"/>
      <c r="D248" s="144" t="s">
        <v>138</v>
      </c>
      <c r="E248" s="157" t="s">
        <v>1</v>
      </c>
      <c r="F248" s="158" t="s">
        <v>301</v>
      </c>
      <c r="H248" s="159">
        <v>0.03</v>
      </c>
      <c r="I248" s="160"/>
      <c r="L248" s="156"/>
      <c r="M248" s="161"/>
      <c r="U248" s="162"/>
      <c r="AT248" s="157" t="s">
        <v>138</v>
      </c>
      <c r="AU248" s="157" t="s">
        <v>83</v>
      </c>
      <c r="AV248" s="13" t="s">
        <v>83</v>
      </c>
      <c r="AW248" s="13" t="s">
        <v>30</v>
      </c>
      <c r="AX248" s="13" t="s">
        <v>73</v>
      </c>
      <c r="AY248" s="157" t="s">
        <v>125</v>
      </c>
    </row>
    <row r="249" spans="2:65" s="14" customFormat="1" ht="11.25">
      <c r="B249" s="163"/>
      <c r="D249" s="144" t="s">
        <v>138</v>
      </c>
      <c r="E249" s="164" t="s">
        <v>1</v>
      </c>
      <c r="F249" s="165" t="s">
        <v>141</v>
      </c>
      <c r="H249" s="166">
        <v>0.23</v>
      </c>
      <c r="I249" s="167"/>
      <c r="L249" s="163"/>
      <c r="M249" s="168"/>
      <c r="U249" s="169"/>
      <c r="AT249" s="164" t="s">
        <v>138</v>
      </c>
      <c r="AU249" s="164" t="s">
        <v>83</v>
      </c>
      <c r="AV249" s="14" t="s">
        <v>132</v>
      </c>
      <c r="AW249" s="14" t="s">
        <v>30</v>
      </c>
      <c r="AX249" s="14" t="s">
        <v>81</v>
      </c>
      <c r="AY249" s="164" t="s">
        <v>125</v>
      </c>
    </row>
    <row r="250" spans="2:65" s="11" customFormat="1" ht="22.9" customHeight="1">
      <c r="B250" s="119"/>
      <c r="D250" s="120" t="s">
        <v>72</v>
      </c>
      <c r="E250" s="129" t="s">
        <v>132</v>
      </c>
      <c r="F250" s="129" t="s">
        <v>302</v>
      </c>
      <c r="I250" s="122"/>
      <c r="J250" s="130">
        <f>BK250</f>
        <v>0</v>
      </c>
      <c r="L250" s="119"/>
      <c r="M250" s="124"/>
      <c r="P250" s="125">
        <f>SUM(P251:P256)</f>
        <v>0</v>
      </c>
      <c r="R250" s="125">
        <f>SUM(R251:R256)</f>
        <v>0</v>
      </c>
      <c r="T250" s="125">
        <f>SUM(T251:T256)</f>
        <v>0</v>
      </c>
      <c r="U250" s="126"/>
      <c r="AR250" s="120" t="s">
        <v>81</v>
      </c>
      <c r="AT250" s="127" t="s">
        <v>72</v>
      </c>
      <c r="AU250" s="127" t="s">
        <v>81</v>
      </c>
      <c r="AY250" s="120" t="s">
        <v>125</v>
      </c>
      <c r="BK250" s="128">
        <f>SUM(BK251:BK256)</f>
        <v>0</v>
      </c>
    </row>
    <row r="251" spans="2:65" s="1" customFormat="1" ht="16.5" customHeight="1">
      <c r="B251" s="32"/>
      <c r="C251" s="131" t="s">
        <v>303</v>
      </c>
      <c r="D251" s="131" t="s">
        <v>127</v>
      </c>
      <c r="E251" s="132" t="s">
        <v>304</v>
      </c>
      <c r="F251" s="133" t="s">
        <v>305</v>
      </c>
      <c r="G251" s="134" t="s">
        <v>152</v>
      </c>
      <c r="H251" s="135">
        <v>10.16</v>
      </c>
      <c r="I251" s="136"/>
      <c r="J251" s="137">
        <f>ROUND(I251*H251,2)</f>
        <v>0</v>
      </c>
      <c r="K251" s="133" t="s">
        <v>131</v>
      </c>
      <c r="L251" s="32"/>
      <c r="M251" s="138" t="s">
        <v>1</v>
      </c>
      <c r="N251" s="139" t="s">
        <v>38</v>
      </c>
      <c r="P251" s="140">
        <f>O251*H251</f>
        <v>0</v>
      </c>
      <c r="Q251" s="140">
        <v>0</v>
      </c>
      <c r="R251" s="140">
        <f>Q251*H251</f>
        <v>0</v>
      </c>
      <c r="S251" s="140">
        <v>0</v>
      </c>
      <c r="T251" s="140">
        <f>S251*H251</f>
        <v>0</v>
      </c>
      <c r="U251" s="141" t="s">
        <v>1</v>
      </c>
      <c r="AR251" s="142" t="s">
        <v>132</v>
      </c>
      <c r="AT251" s="142" t="s">
        <v>127</v>
      </c>
      <c r="AU251" s="142" t="s">
        <v>83</v>
      </c>
      <c r="AY251" s="17" t="s">
        <v>125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7" t="s">
        <v>81</v>
      </c>
      <c r="BK251" s="143">
        <f>ROUND(I251*H251,2)</f>
        <v>0</v>
      </c>
      <c r="BL251" s="17" t="s">
        <v>132</v>
      </c>
      <c r="BM251" s="142" t="s">
        <v>306</v>
      </c>
    </row>
    <row r="252" spans="2:65" s="1" customFormat="1" ht="19.5">
      <c r="B252" s="32"/>
      <c r="D252" s="144" t="s">
        <v>134</v>
      </c>
      <c r="F252" s="145" t="s">
        <v>307</v>
      </c>
      <c r="I252" s="146"/>
      <c r="L252" s="32"/>
      <c r="M252" s="147"/>
      <c r="U252" s="56"/>
      <c r="AT252" s="17" t="s">
        <v>134</v>
      </c>
      <c r="AU252" s="17" t="s">
        <v>83</v>
      </c>
    </row>
    <row r="253" spans="2:65" s="1" customFormat="1" ht="11.25">
      <c r="B253" s="32"/>
      <c r="D253" s="148" t="s">
        <v>136</v>
      </c>
      <c r="F253" s="149" t="s">
        <v>308</v>
      </c>
      <c r="I253" s="146"/>
      <c r="L253" s="32"/>
      <c r="M253" s="147"/>
      <c r="U253" s="56"/>
      <c r="AT253" s="17" t="s">
        <v>136</v>
      </c>
      <c r="AU253" s="17" t="s">
        <v>83</v>
      </c>
    </row>
    <row r="254" spans="2:65" s="12" customFormat="1" ht="11.25">
      <c r="B254" s="150"/>
      <c r="D254" s="144" t="s">
        <v>138</v>
      </c>
      <c r="E254" s="151" t="s">
        <v>1</v>
      </c>
      <c r="F254" s="152" t="s">
        <v>234</v>
      </c>
      <c r="H254" s="151" t="s">
        <v>1</v>
      </c>
      <c r="I254" s="153"/>
      <c r="L254" s="150"/>
      <c r="M254" s="154"/>
      <c r="U254" s="155"/>
      <c r="AT254" s="151" t="s">
        <v>138</v>
      </c>
      <c r="AU254" s="151" t="s">
        <v>83</v>
      </c>
      <c r="AV254" s="12" t="s">
        <v>81</v>
      </c>
      <c r="AW254" s="12" t="s">
        <v>30</v>
      </c>
      <c r="AX254" s="12" t="s">
        <v>73</v>
      </c>
      <c r="AY254" s="151" t="s">
        <v>125</v>
      </c>
    </row>
    <row r="255" spans="2:65" s="13" customFormat="1" ht="11.25">
      <c r="B255" s="156"/>
      <c r="D255" s="144" t="s">
        <v>138</v>
      </c>
      <c r="E255" s="157" t="s">
        <v>1</v>
      </c>
      <c r="F255" s="158" t="s">
        <v>309</v>
      </c>
      <c r="H255" s="159">
        <v>10.16</v>
      </c>
      <c r="I255" s="160"/>
      <c r="L255" s="156"/>
      <c r="M255" s="161"/>
      <c r="U255" s="162"/>
      <c r="AT255" s="157" t="s">
        <v>138</v>
      </c>
      <c r="AU255" s="157" t="s">
        <v>83</v>
      </c>
      <c r="AV255" s="13" t="s">
        <v>83</v>
      </c>
      <c r="AW255" s="13" t="s">
        <v>30</v>
      </c>
      <c r="AX255" s="13" t="s">
        <v>73</v>
      </c>
      <c r="AY255" s="157" t="s">
        <v>125</v>
      </c>
    </row>
    <row r="256" spans="2:65" s="14" customFormat="1" ht="11.25">
      <c r="B256" s="163"/>
      <c r="D256" s="144" t="s">
        <v>138</v>
      </c>
      <c r="E256" s="164" t="s">
        <v>1</v>
      </c>
      <c r="F256" s="165" t="s">
        <v>141</v>
      </c>
      <c r="H256" s="166">
        <v>10.16</v>
      </c>
      <c r="I256" s="167"/>
      <c r="L256" s="163"/>
      <c r="M256" s="168"/>
      <c r="U256" s="169"/>
      <c r="AT256" s="164" t="s">
        <v>138</v>
      </c>
      <c r="AU256" s="164" t="s">
        <v>83</v>
      </c>
      <c r="AV256" s="14" t="s">
        <v>132</v>
      </c>
      <c r="AW256" s="14" t="s">
        <v>30</v>
      </c>
      <c r="AX256" s="14" t="s">
        <v>81</v>
      </c>
      <c r="AY256" s="164" t="s">
        <v>125</v>
      </c>
    </row>
    <row r="257" spans="2:65" s="11" customFormat="1" ht="22.9" customHeight="1">
      <c r="B257" s="119"/>
      <c r="D257" s="120" t="s">
        <v>72</v>
      </c>
      <c r="E257" s="129" t="s">
        <v>171</v>
      </c>
      <c r="F257" s="129" t="s">
        <v>310</v>
      </c>
      <c r="I257" s="122"/>
      <c r="J257" s="130">
        <f>BK257</f>
        <v>0</v>
      </c>
      <c r="L257" s="119"/>
      <c r="M257" s="124"/>
      <c r="P257" s="125">
        <f>SUM(P258:P363)</f>
        <v>0</v>
      </c>
      <c r="R257" s="125">
        <f>SUM(R258:R363)</f>
        <v>113.97108999999999</v>
      </c>
      <c r="T257" s="125">
        <f>SUM(T258:T363)</f>
        <v>0</v>
      </c>
      <c r="U257" s="126"/>
      <c r="AR257" s="120" t="s">
        <v>81</v>
      </c>
      <c r="AT257" s="127" t="s">
        <v>72</v>
      </c>
      <c r="AU257" s="127" t="s">
        <v>81</v>
      </c>
      <c r="AY257" s="120" t="s">
        <v>125</v>
      </c>
      <c r="BK257" s="128">
        <f>SUM(BK258:BK363)</f>
        <v>0</v>
      </c>
    </row>
    <row r="258" spans="2:65" s="1" customFormat="1" ht="33" customHeight="1">
      <c r="B258" s="32"/>
      <c r="C258" s="131" t="s">
        <v>311</v>
      </c>
      <c r="D258" s="131" t="s">
        <v>127</v>
      </c>
      <c r="E258" s="132" t="s">
        <v>312</v>
      </c>
      <c r="F258" s="133" t="s">
        <v>313</v>
      </c>
      <c r="G258" s="134" t="s">
        <v>130</v>
      </c>
      <c r="H258" s="135">
        <v>97.5</v>
      </c>
      <c r="I258" s="136"/>
      <c r="J258" s="137">
        <f>ROUND(I258*H258,2)</f>
        <v>0</v>
      </c>
      <c r="K258" s="133" t="s">
        <v>131</v>
      </c>
      <c r="L258" s="32"/>
      <c r="M258" s="138" t="s">
        <v>1</v>
      </c>
      <c r="N258" s="139" t="s">
        <v>38</v>
      </c>
      <c r="P258" s="140">
        <f>O258*H258</f>
        <v>0</v>
      </c>
      <c r="Q258" s="140">
        <v>0</v>
      </c>
      <c r="R258" s="140">
        <f>Q258*H258</f>
        <v>0</v>
      </c>
      <c r="S258" s="140">
        <v>0</v>
      </c>
      <c r="T258" s="140">
        <f>S258*H258</f>
        <v>0</v>
      </c>
      <c r="U258" s="141" t="s">
        <v>1</v>
      </c>
      <c r="AR258" s="142" t="s">
        <v>132</v>
      </c>
      <c r="AT258" s="142" t="s">
        <v>127</v>
      </c>
      <c r="AU258" s="142" t="s">
        <v>83</v>
      </c>
      <c r="AY258" s="17" t="s">
        <v>125</v>
      </c>
      <c r="BE258" s="143">
        <f>IF(N258="základní",J258,0)</f>
        <v>0</v>
      </c>
      <c r="BF258" s="143">
        <f>IF(N258="snížená",J258,0)</f>
        <v>0</v>
      </c>
      <c r="BG258" s="143">
        <f>IF(N258="zákl. přenesená",J258,0)</f>
        <v>0</v>
      </c>
      <c r="BH258" s="143">
        <f>IF(N258="sníž. přenesená",J258,0)</f>
        <v>0</v>
      </c>
      <c r="BI258" s="143">
        <f>IF(N258="nulová",J258,0)</f>
        <v>0</v>
      </c>
      <c r="BJ258" s="17" t="s">
        <v>81</v>
      </c>
      <c r="BK258" s="143">
        <f>ROUND(I258*H258,2)</f>
        <v>0</v>
      </c>
      <c r="BL258" s="17" t="s">
        <v>132</v>
      </c>
      <c r="BM258" s="142" t="s">
        <v>314</v>
      </c>
    </row>
    <row r="259" spans="2:65" s="1" customFormat="1" ht="29.25">
      <c r="B259" s="32"/>
      <c r="D259" s="144" t="s">
        <v>134</v>
      </c>
      <c r="F259" s="145" t="s">
        <v>315</v>
      </c>
      <c r="I259" s="146"/>
      <c r="L259" s="32"/>
      <c r="M259" s="147"/>
      <c r="U259" s="56"/>
      <c r="AT259" s="17" t="s">
        <v>134</v>
      </c>
      <c r="AU259" s="17" t="s">
        <v>83</v>
      </c>
    </row>
    <row r="260" spans="2:65" s="1" customFormat="1" ht="11.25">
      <c r="B260" s="32"/>
      <c r="D260" s="148" t="s">
        <v>136</v>
      </c>
      <c r="F260" s="149" t="s">
        <v>316</v>
      </c>
      <c r="I260" s="146"/>
      <c r="L260" s="32"/>
      <c r="M260" s="147"/>
      <c r="U260" s="56"/>
      <c r="AT260" s="17" t="s">
        <v>136</v>
      </c>
      <c r="AU260" s="17" t="s">
        <v>83</v>
      </c>
    </row>
    <row r="261" spans="2:65" s="12" customFormat="1" ht="11.25">
      <c r="B261" s="150"/>
      <c r="D261" s="144" t="s">
        <v>138</v>
      </c>
      <c r="E261" s="151" t="s">
        <v>1</v>
      </c>
      <c r="F261" s="152" t="s">
        <v>274</v>
      </c>
      <c r="H261" s="151" t="s">
        <v>1</v>
      </c>
      <c r="I261" s="153"/>
      <c r="L261" s="150"/>
      <c r="M261" s="154"/>
      <c r="U261" s="155"/>
      <c r="AT261" s="151" t="s">
        <v>138</v>
      </c>
      <c r="AU261" s="151" t="s">
        <v>83</v>
      </c>
      <c r="AV261" s="12" t="s">
        <v>81</v>
      </c>
      <c r="AW261" s="12" t="s">
        <v>30</v>
      </c>
      <c r="AX261" s="12" t="s">
        <v>73</v>
      </c>
      <c r="AY261" s="151" t="s">
        <v>125</v>
      </c>
    </row>
    <row r="262" spans="2:65" s="13" customFormat="1" ht="11.25">
      <c r="B262" s="156"/>
      <c r="D262" s="144" t="s">
        <v>138</v>
      </c>
      <c r="E262" s="157" t="s">
        <v>1</v>
      </c>
      <c r="F262" s="158" t="s">
        <v>275</v>
      </c>
      <c r="H262" s="159">
        <v>97.5</v>
      </c>
      <c r="I262" s="160"/>
      <c r="L262" s="156"/>
      <c r="M262" s="161"/>
      <c r="U262" s="162"/>
      <c r="AT262" s="157" t="s">
        <v>138</v>
      </c>
      <c r="AU262" s="157" t="s">
        <v>83</v>
      </c>
      <c r="AV262" s="13" t="s">
        <v>83</v>
      </c>
      <c r="AW262" s="13" t="s">
        <v>30</v>
      </c>
      <c r="AX262" s="13" t="s">
        <v>73</v>
      </c>
      <c r="AY262" s="157" t="s">
        <v>125</v>
      </c>
    </row>
    <row r="263" spans="2:65" s="14" customFormat="1" ht="11.25">
      <c r="B263" s="163"/>
      <c r="D263" s="144" t="s">
        <v>138</v>
      </c>
      <c r="E263" s="164" t="s">
        <v>1</v>
      </c>
      <c r="F263" s="165" t="s">
        <v>141</v>
      </c>
      <c r="H263" s="166">
        <v>97.5</v>
      </c>
      <c r="I263" s="167"/>
      <c r="L263" s="163"/>
      <c r="M263" s="168"/>
      <c r="U263" s="169"/>
      <c r="AT263" s="164" t="s">
        <v>138</v>
      </c>
      <c r="AU263" s="164" t="s">
        <v>83</v>
      </c>
      <c r="AV263" s="14" t="s">
        <v>132</v>
      </c>
      <c r="AW263" s="14" t="s">
        <v>30</v>
      </c>
      <c r="AX263" s="14" t="s">
        <v>81</v>
      </c>
      <c r="AY263" s="164" t="s">
        <v>125</v>
      </c>
    </row>
    <row r="264" spans="2:65" s="1" customFormat="1" ht="33" customHeight="1">
      <c r="B264" s="32"/>
      <c r="C264" s="131" t="s">
        <v>317</v>
      </c>
      <c r="D264" s="131" t="s">
        <v>127</v>
      </c>
      <c r="E264" s="132" t="s">
        <v>318</v>
      </c>
      <c r="F264" s="133" t="s">
        <v>319</v>
      </c>
      <c r="G264" s="134" t="s">
        <v>130</v>
      </c>
      <c r="H264" s="135">
        <v>97.5</v>
      </c>
      <c r="I264" s="136"/>
      <c r="J264" s="137">
        <f>ROUND(I264*H264,2)</f>
        <v>0</v>
      </c>
      <c r="K264" s="133" t="s">
        <v>131</v>
      </c>
      <c r="L264" s="32"/>
      <c r="M264" s="138" t="s">
        <v>1</v>
      </c>
      <c r="N264" s="139" t="s">
        <v>38</v>
      </c>
      <c r="P264" s="140">
        <f>O264*H264</f>
        <v>0</v>
      </c>
      <c r="Q264" s="140">
        <v>0</v>
      </c>
      <c r="R264" s="140">
        <f>Q264*H264</f>
        <v>0</v>
      </c>
      <c r="S264" s="140">
        <v>0</v>
      </c>
      <c r="T264" s="140">
        <f>S264*H264</f>
        <v>0</v>
      </c>
      <c r="U264" s="141" t="s">
        <v>1</v>
      </c>
      <c r="AR264" s="142" t="s">
        <v>132</v>
      </c>
      <c r="AT264" s="142" t="s">
        <v>127</v>
      </c>
      <c r="AU264" s="142" t="s">
        <v>83</v>
      </c>
      <c r="AY264" s="17" t="s">
        <v>125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7" t="s">
        <v>81</v>
      </c>
      <c r="BK264" s="143">
        <f>ROUND(I264*H264,2)</f>
        <v>0</v>
      </c>
      <c r="BL264" s="17" t="s">
        <v>132</v>
      </c>
      <c r="BM264" s="142" t="s">
        <v>320</v>
      </c>
    </row>
    <row r="265" spans="2:65" s="1" customFormat="1" ht="29.25">
      <c r="B265" s="32"/>
      <c r="D265" s="144" t="s">
        <v>134</v>
      </c>
      <c r="F265" s="145" t="s">
        <v>321</v>
      </c>
      <c r="I265" s="146"/>
      <c r="L265" s="32"/>
      <c r="M265" s="147"/>
      <c r="U265" s="56"/>
      <c r="AT265" s="17" t="s">
        <v>134</v>
      </c>
      <c r="AU265" s="17" t="s">
        <v>83</v>
      </c>
    </row>
    <row r="266" spans="2:65" s="1" customFormat="1" ht="11.25">
      <c r="B266" s="32"/>
      <c r="D266" s="148" t="s">
        <v>136</v>
      </c>
      <c r="F266" s="149" t="s">
        <v>322</v>
      </c>
      <c r="I266" s="146"/>
      <c r="L266" s="32"/>
      <c r="M266" s="147"/>
      <c r="U266" s="56"/>
      <c r="AT266" s="17" t="s">
        <v>136</v>
      </c>
      <c r="AU266" s="17" t="s">
        <v>83</v>
      </c>
    </row>
    <row r="267" spans="2:65" s="12" customFormat="1" ht="11.25">
      <c r="B267" s="150"/>
      <c r="D267" s="144" t="s">
        <v>138</v>
      </c>
      <c r="E267" s="151" t="s">
        <v>1</v>
      </c>
      <c r="F267" s="152" t="s">
        <v>274</v>
      </c>
      <c r="H267" s="151" t="s">
        <v>1</v>
      </c>
      <c r="I267" s="153"/>
      <c r="L267" s="150"/>
      <c r="M267" s="154"/>
      <c r="U267" s="155"/>
      <c r="AT267" s="151" t="s">
        <v>138</v>
      </c>
      <c r="AU267" s="151" t="s">
        <v>83</v>
      </c>
      <c r="AV267" s="12" t="s">
        <v>81</v>
      </c>
      <c r="AW267" s="12" t="s">
        <v>30</v>
      </c>
      <c r="AX267" s="12" t="s">
        <v>73</v>
      </c>
      <c r="AY267" s="151" t="s">
        <v>125</v>
      </c>
    </row>
    <row r="268" spans="2:65" s="13" customFormat="1" ht="11.25">
      <c r="B268" s="156"/>
      <c r="D268" s="144" t="s">
        <v>138</v>
      </c>
      <c r="E268" s="157" t="s">
        <v>1</v>
      </c>
      <c r="F268" s="158" t="s">
        <v>275</v>
      </c>
      <c r="H268" s="159">
        <v>97.5</v>
      </c>
      <c r="I268" s="160"/>
      <c r="L268" s="156"/>
      <c r="M268" s="161"/>
      <c r="U268" s="162"/>
      <c r="AT268" s="157" t="s">
        <v>138</v>
      </c>
      <c r="AU268" s="157" t="s">
        <v>83</v>
      </c>
      <c r="AV268" s="13" t="s">
        <v>83</v>
      </c>
      <c r="AW268" s="13" t="s">
        <v>30</v>
      </c>
      <c r="AX268" s="13" t="s">
        <v>73</v>
      </c>
      <c r="AY268" s="157" t="s">
        <v>125</v>
      </c>
    </row>
    <row r="269" spans="2:65" s="14" customFormat="1" ht="11.25">
      <c r="B269" s="163"/>
      <c r="D269" s="144" t="s">
        <v>138</v>
      </c>
      <c r="E269" s="164" t="s">
        <v>1</v>
      </c>
      <c r="F269" s="165" t="s">
        <v>141</v>
      </c>
      <c r="H269" s="166">
        <v>97.5</v>
      </c>
      <c r="I269" s="167"/>
      <c r="L269" s="163"/>
      <c r="M269" s="168"/>
      <c r="U269" s="169"/>
      <c r="AT269" s="164" t="s">
        <v>138</v>
      </c>
      <c r="AU269" s="164" t="s">
        <v>83</v>
      </c>
      <c r="AV269" s="14" t="s">
        <v>132</v>
      </c>
      <c r="AW269" s="14" t="s">
        <v>30</v>
      </c>
      <c r="AX269" s="14" t="s">
        <v>81</v>
      </c>
      <c r="AY269" s="164" t="s">
        <v>125</v>
      </c>
    </row>
    <row r="270" spans="2:65" s="1" customFormat="1" ht="33" customHeight="1">
      <c r="B270" s="32"/>
      <c r="C270" s="131" t="s">
        <v>323</v>
      </c>
      <c r="D270" s="131" t="s">
        <v>127</v>
      </c>
      <c r="E270" s="132" t="s">
        <v>324</v>
      </c>
      <c r="F270" s="133" t="s">
        <v>325</v>
      </c>
      <c r="G270" s="134" t="s">
        <v>130</v>
      </c>
      <c r="H270" s="135">
        <v>97.5</v>
      </c>
      <c r="I270" s="136"/>
      <c r="J270" s="137">
        <f>ROUND(I270*H270,2)</f>
        <v>0</v>
      </c>
      <c r="K270" s="133" t="s">
        <v>131</v>
      </c>
      <c r="L270" s="32"/>
      <c r="M270" s="138" t="s">
        <v>1</v>
      </c>
      <c r="N270" s="139" t="s">
        <v>38</v>
      </c>
      <c r="P270" s="140">
        <f>O270*H270</f>
        <v>0</v>
      </c>
      <c r="Q270" s="140">
        <v>0</v>
      </c>
      <c r="R270" s="140">
        <f>Q270*H270</f>
        <v>0</v>
      </c>
      <c r="S270" s="140">
        <v>0</v>
      </c>
      <c r="T270" s="140">
        <f>S270*H270</f>
        <v>0</v>
      </c>
      <c r="U270" s="141" t="s">
        <v>1</v>
      </c>
      <c r="AR270" s="142" t="s">
        <v>132</v>
      </c>
      <c r="AT270" s="142" t="s">
        <v>127</v>
      </c>
      <c r="AU270" s="142" t="s">
        <v>83</v>
      </c>
      <c r="AY270" s="17" t="s">
        <v>125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7" t="s">
        <v>81</v>
      </c>
      <c r="BK270" s="143">
        <f>ROUND(I270*H270,2)</f>
        <v>0</v>
      </c>
      <c r="BL270" s="17" t="s">
        <v>132</v>
      </c>
      <c r="BM270" s="142" t="s">
        <v>326</v>
      </c>
    </row>
    <row r="271" spans="2:65" s="1" customFormat="1" ht="29.25">
      <c r="B271" s="32"/>
      <c r="D271" s="144" t="s">
        <v>134</v>
      </c>
      <c r="F271" s="145" t="s">
        <v>327</v>
      </c>
      <c r="I271" s="146"/>
      <c r="L271" s="32"/>
      <c r="M271" s="147"/>
      <c r="U271" s="56"/>
      <c r="AT271" s="17" t="s">
        <v>134</v>
      </c>
      <c r="AU271" s="17" t="s">
        <v>83</v>
      </c>
    </row>
    <row r="272" spans="2:65" s="1" customFormat="1" ht="11.25">
      <c r="B272" s="32"/>
      <c r="D272" s="148" t="s">
        <v>136</v>
      </c>
      <c r="F272" s="149" t="s">
        <v>328</v>
      </c>
      <c r="I272" s="146"/>
      <c r="L272" s="32"/>
      <c r="M272" s="147"/>
      <c r="U272" s="56"/>
      <c r="AT272" s="17" t="s">
        <v>136</v>
      </c>
      <c r="AU272" s="17" t="s">
        <v>83</v>
      </c>
    </row>
    <row r="273" spans="2:65" s="12" customFormat="1" ht="11.25">
      <c r="B273" s="150"/>
      <c r="D273" s="144" t="s">
        <v>138</v>
      </c>
      <c r="E273" s="151" t="s">
        <v>1</v>
      </c>
      <c r="F273" s="152" t="s">
        <v>274</v>
      </c>
      <c r="H273" s="151" t="s">
        <v>1</v>
      </c>
      <c r="I273" s="153"/>
      <c r="L273" s="150"/>
      <c r="M273" s="154"/>
      <c r="U273" s="155"/>
      <c r="AT273" s="151" t="s">
        <v>138</v>
      </c>
      <c r="AU273" s="151" t="s">
        <v>83</v>
      </c>
      <c r="AV273" s="12" t="s">
        <v>81</v>
      </c>
      <c r="AW273" s="12" t="s">
        <v>30</v>
      </c>
      <c r="AX273" s="12" t="s">
        <v>73</v>
      </c>
      <c r="AY273" s="151" t="s">
        <v>125</v>
      </c>
    </row>
    <row r="274" spans="2:65" s="13" customFormat="1" ht="11.25">
      <c r="B274" s="156"/>
      <c r="D274" s="144" t="s">
        <v>138</v>
      </c>
      <c r="E274" s="157" t="s">
        <v>1</v>
      </c>
      <c r="F274" s="158" t="s">
        <v>275</v>
      </c>
      <c r="H274" s="159">
        <v>97.5</v>
      </c>
      <c r="I274" s="160"/>
      <c r="L274" s="156"/>
      <c r="M274" s="161"/>
      <c r="U274" s="162"/>
      <c r="AT274" s="157" t="s">
        <v>138</v>
      </c>
      <c r="AU274" s="157" t="s">
        <v>83</v>
      </c>
      <c r="AV274" s="13" t="s">
        <v>83</v>
      </c>
      <c r="AW274" s="13" t="s">
        <v>30</v>
      </c>
      <c r="AX274" s="13" t="s">
        <v>73</v>
      </c>
      <c r="AY274" s="157" t="s">
        <v>125</v>
      </c>
    </row>
    <row r="275" spans="2:65" s="14" customFormat="1" ht="11.25">
      <c r="B275" s="163"/>
      <c r="D275" s="144" t="s">
        <v>138</v>
      </c>
      <c r="E275" s="164" t="s">
        <v>1</v>
      </c>
      <c r="F275" s="165" t="s">
        <v>141</v>
      </c>
      <c r="H275" s="166">
        <v>97.5</v>
      </c>
      <c r="I275" s="167"/>
      <c r="L275" s="163"/>
      <c r="M275" s="168"/>
      <c r="U275" s="169"/>
      <c r="AT275" s="164" t="s">
        <v>138</v>
      </c>
      <c r="AU275" s="164" t="s">
        <v>83</v>
      </c>
      <c r="AV275" s="14" t="s">
        <v>132</v>
      </c>
      <c r="AW275" s="14" t="s">
        <v>30</v>
      </c>
      <c r="AX275" s="14" t="s">
        <v>81</v>
      </c>
      <c r="AY275" s="164" t="s">
        <v>125</v>
      </c>
    </row>
    <row r="276" spans="2:65" s="1" customFormat="1" ht="21.75" customHeight="1">
      <c r="B276" s="32"/>
      <c r="C276" s="131" t="s">
        <v>329</v>
      </c>
      <c r="D276" s="131" t="s">
        <v>127</v>
      </c>
      <c r="E276" s="132" t="s">
        <v>330</v>
      </c>
      <c r="F276" s="133" t="s">
        <v>331</v>
      </c>
      <c r="G276" s="134" t="s">
        <v>130</v>
      </c>
      <c r="H276" s="135">
        <v>284</v>
      </c>
      <c r="I276" s="136"/>
      <c r="J276" s="137">
        <f>ROUND(I276*H276,2)</f>
        <v>0</v>
      </c>
      <c r="K276" s="133" t="s">
        <v>131</v>
      </c>
      <c r="L276" s="32"/>
      <c r="M276" s="138" t="s">
        <v>1</v>
      </c>
      <c r="N276" s="139" t="s">
        <v>38</v>
      </c>
      <c r="P276" s="140">
        <f>O276*H276</f>
        <v>0</v>
      </c>
      <c r="Q276" s="140">
        <v>0</v>
      </c>
      <c r="R276" s="140">
        <f>Q276*H276</f>
        <v>0</v>
      </c>
      <c r="S276" s="140">
        <v>0</v>
      </c>
      <c r="T276" s="140">
        <f>S276*H276</f>
        <v>0</v>
      </c>
      <c r="U276" s="141" t="s">
        <v>1</v>
      </c>
      <c r="AR276" s="142" t="s">
        <v>132</v>
      </c>
      <c r="AT276" s="142" t="s">
        <v>127</v>
      </c>
      <c r="AU276" s="142" t="s">
        <v>83</v>
      </c>
      <c r="AY276" s="17" t="s">
        <v>125</v>
      </c>
      <c r="BE276" s="143">
        <f>IF(N276="základní",J276,0)</f>
        <v>0</v>
      </c>
      <c r="BF276" s="143">
        <f>IF(N276="snížená",J276,0)</f>
        <v>0</v>
      </c>
      <c r="BG276" s="143">
        <f>IF(N276="zákl. přenesená",J276,0)</f>
        <v>0</v>
      </c>
      <c r="BH276" s="143">
        <f>IF(N276="sníž. přenesená",J276,0)</f>
        <v>0</v>
      </c>
      <c r="BI276" s="143">
        <f>IF(N276="nulová",J276,0)</f>
        <v>0</v>
      </c>
      <c r="BJ276" s="17" t="s">
        <v>81</v>
      </c>
      <c r="BK276" s="143">
        <f>ROUND(I276*H276,2)</f>
        <v>0</v>
      </c>
      <c r="BL276" s="17" t="s">
        <v>132</v>
      </c>
      <c r="BM276" s="142" t="s">
        <v>332</v>
      </c>
    </row>
    <row r="277" spans="2:65" s="1" customFormat="1" ht="19.5">
      <c r="B277" s="32"/>
      <c r="D277" s="144" t="s">
        <v>134</v>
      </c>
      <c r="F277" s="145" t="s">
        <v>333</v>
      </c>
      <c r="I277" s="146"/>
      <c r="L277" s="32"/>
      <c r="M277" s="147"/>
      <c r="U277" s="56"/>
      <c r="AT277" s="17" t="s">
        <v>134</v>
      </c>
      <c r="AU277" s="17" t="s">
        <v>83</v>
      </c>
    </row>
    <row r="278" spans="2:65" s="1" customFormat="1" ht="11.25">
      <c r="B278" s="32"/>
      <c r="D278" s="148" t="s">
        <v>136</v>
      </c>
      <c r="F278" s="149" t="s">
        <v>334</v>
      </c>
      <c r="I278" s="146"/>
      <c r="L278" s="32"/>
      <c r="M278" s="147"/>
      <c r="U278" s="56"/>
      <c r="AT278" s="17" t="s">
        <v>136</v>
      </c>
      <c r="AU278" s="17" t="s">
        <v>83</v>
      </c>
    </row>
    <row r="279" spans="2:65" s="12" customFormat="1" ht="11.25">
      <c r="B279" s="150"/>
      <c r="D279" s="144" t="s">
        <v>138</v>
      </c>
      <c r="E279" s="151" t="s">
        <v>1</v>
      </c>
      <c r="F279" s="152" t="s">
        <v>272</v>
      </c>
      <c r="H279" s="151" t="s">
        <v>1</v>
      </c>
      <c r="I279" s="153"/>
      <c r="L279" s="150"/>
      <c r="M279" s="154"/>
      <c r="U279" s="155"/>
      <c r="AT279" s="151" t="s">
        <v>138</v>
      </c>
      <c r="AU279" s="151" t="s">
        <v>83</v>
      </c>
      <c r="AV279" s="12" t="s">
        <v>81</v>
      </c>
      <c r="AW279" s="12" t="s">
        <v>30</v>
      </c>
      <c r="AX279" s="12" t="s">
        <v>73</v>
      </c>
      <c r="AY279" s="151" t="s">
        <v>125</v>
      </c>
    </row>
    <row r="280" spans="2:65" s="13" customFormat="1" ht="11.25">
      <c r="B280" s="156"/>
      <c r="D280" s="144" t="s">
        <v>138</v>
      </c>
      <c r="E280" s="157" t="s">
        <v>1</v>
      </c>
      <c r="F280" s="158" t="s">
        <v>273</v>
      </c>
      <c r="H280" s="159">
        <v>258.8</v>
      </c>
      <c r="I280" s="160"/>
      <c r="L280" s="156"/>
      <c r="M280" s="161"/>
      <c r="U280" s="162"/>
      <c r="AT280" s="157" t="s">
        <v>138</v>
      </c>
      <c r="AU280" s="157" t="s">
        <v>83</v>
      </c>
      <c r="AV280" s="13" t="s">
        <v>83</v>
      </c>
      <c r="AW280" s="13" t="s">
        <v>30</v>
      </c>
      <c r="AX280" s="13" t="s">
        <v>73</v>
      </c>
      <c r="AY280" s="157" t="s">
        <v>125</v>
      </c>
    </row>
    <row r="281" spans="2:65" s="12" customFormat="1" ht="11.25">
      <c r="B281" s="150"/>
      <c r="D281" s="144" t="s">
        <v>138</v>
      </c>
      <c r="E281" s="151" t="s">
        <v>1</v>
      </c>
      <c r="F281" s="152" t="s">
        <v>278</v>
      </c>
      <c r="H281" s="151" t="s">
        <v>1</v>
      </c>
      <c r="I281" s="153"/>
      <c r="L281" s="150"/>
      <c r="M281" s="154"/>
      <c r="U281" s="155"/>
      <c r="AT281" s="151" t="s">
        <v>138</v>
      </c>
      <c r="AU281" s="151" t="s">
        <v>83</v>
      </c>
      <c r="AV281" s="12" t="s">
        <v>81</v>
      </c>
      <c r="AW281" s="12" t="s">
        <v>30</v>
      </c>
      <c r="AX281" s="12" t="s">
        <v>73</v>
      </c>
      <c r="AY281" s="151" t="s">
        <v>125</v>
      </c>
    </row>
    <row r="282" spans="2:65" s="13" customFormat="1" ht="11.25">
      <c r="B282" s="156"/>
      <c r="D282" s="144" t="s">
        <v>138</v>
      </c>
      <c r="E282" s="157" t="s">
        <v>1</v>
      </c>
      <c r="F282" s="158" t="s">
        <v>279</v>
      </c>
      <c r="H282" s="159">
        <v>25.2</v>
      </c>
      <c r="I282" s="160"/>
      <c r="L282" s="156"/>
      <c r="M282" s="161"/>
      <c r="U282" s="162"/>
      <c r="AT282" s="157" t="s">
        <v>138</v>
      </c>
      <c r="AU282" s="157" t="s">
        <v>83</v>
      </c>
      <c r="AV282" s="13" t="s">
        <v>83</v>
      </c>
      <c r="AW282" s="13" t="s">
        <v>30</v>
      </c>
      <c r="AX282" s="13" t="s">
        <v>73</v>
      </c>
      <c r="AY282" s="157" t="s">
        <v>125</v>
      </c>
    </row>
    <row r="283" spans="2:65" s="14" customFormat="1" ht="11.25">
      <c r="B283" s="163"/>
      <c r="D283" s="144" t="s">
        <v>138</v>
      </c>
      <c r="E283" s="164" t="s">
        <v>1</v>
      </c>
      <c r="F283" s="165" t="s">
        <v>141</v>
      </c>
      <c r="H283" s="166">
        <v>284</v>
      </c>
      <c r="I283" s="167"/>
      <c r="L283" s="163"/>
      <c r="M283" s="168"/>
      <c r="U283" s="169"/>
      <c r="AT283" s="164" t="s">
        <v>138</v>
      </c>
      <c r="AU283" s="164" t="s">
        <v>83</v>
      </c>
      <c r="AV283" s="14" t="s">
        <v>132</v>
      </c>
      <c r="AW283" s="14" t="s">
        <v>30</v>
      </c>
      <c r="AX283" s="14" t="s">
        <v>81</v>
      </c>
      <c r="AY283" s="164" t="s">
        <v>125</v>
      </c>
    </row>
    <row r="284" spans="2:65" s="1" customFormat="1" ht="24.2" customHeight="1">
      <c r="B284" s="32"/>
      <c r="C284" s="131" t="s">
        <v>335</v>
      </c>
      <c r="D284" s="131" t="s">
        <v>127</v>
      </c>
      <c r="E284" s="132" t="s">
        <v>336</v>
      </c>
      <c r="F284" s="133" t="s">
        <v>337</v>
      </c>
      <c r="G284" s="134" t="s">
        <v>130</v>
      </c>
      <c r="H284" s="135">
        <v>4</v>
      </c>
      <c r="I284" s="136"/>
      <c r="J284" s="137">
        <f>ROUND(I284*H284,2)</f>
        <v>0</v>
      </c>
      <c r="K284" s="133" t="s">
        <v>1</v>
      </c>
      <c r="L284" s="32"/>
      <c r="M284" s="138" t="s">
        <v>1</v>
      </c>
      <c r="N284" s="139" t="s">
        <v>38</v>
      </c>
      <c r="P284" s="140">
        <f>O284*H284</f>
        <v>0</v>
      </c>
      <c r="Q284" s="140">
        <v>0</v>
      </c>
      <c r="R284" s="140">
        <f>Q284*H284</f>
        <v>0</v>
      </c>
      <c r="S284" s="140">
        <v>0</v>
      </c>
      <c r="T284" s="140">
        <f>S284*H284</f>
        <v>0</v>
      </c>
      <c r="U284" s="141" t="s">
        <v>1</v>
      </c>
      <c r="AR284" s="142" t="s">
        <v>132</v>
      </c>
      <c r="AT284" s="142" t="s">
        <v>127</v>
      </c>
      <c r="AU284" s="142" t="s">
        <v>83</v>
      </c>
      <c r="AY284" s="17" t="s">
        <v>125</v>
      </c>
      <c r="BE284" s="143">
        <f>IF(N284="základní",J284,0)</f>
        <v>0</v>
      </c>
      <c r="BF284" s="143">
        <f>IF(N284="snížená",J284,0)</f>
        <v>0</v>
      </c>
      <c r="BG284" s="143">
        <f>IF(N284="zákl. přenesená",J284,0)</f>
        <v>0</v>
      </c>
      <c r="BH284" s="143">
        <f>IF(N284="sníž. přenesená",J284,0)</f>
        <v>0</v>
      </c>
      <c r="BI284" s="143">
        <f>IF(N284="nulová",J284,0)</f>
        <v>0</v>
      </c>
      <c r="BJ284" s="17" t="s">
        <v>81</v>
      </c>
      <c r="BK284" s="143">
        <f>ROUND(I284*H284,2)</f>
        <v>0</v>
      </c>
      <c r="BL284" s="17" t="s">
        <v>132</v>
      </c>
      <c r="BM284" s="142" t="s">
        <v>338</v>
      </c>
    </row>
    <row r="285" spans="2:65" s="1" customFormat="1" ht="19.5">
      <c r="B285" s="32"/>
      <c r="D285" s="144" t="s">
        <v>134</v>
      </c>
      <c r="F285" s="145" t="s">
        <v>339</v>
      </c>
      <c r="I285" s="146"/>
      <c r="L285" s="32"/>
      <c r="M285" s="147"/>
      <c r="U285" s="56"/>
      <c r="AT285" s="17" t="s">
        <v>134</v>
      </c>
      <c r="AU285" s="17" t="s">
        <v>83</v>
      </c>
    </row>
    <row r="286" spans="2:65" s="12" customFormat="1" ht="11.25">
      <c r="B286" s="150"/>
      <c r="D286" s="144" t="s">
        <v>138</v>
      </c>
      <c r="E286" s="151" t="s">
        <v>1</v>
      </c>
      <c r="F286" s="152" t="s">
        <v>276</v>
      </c>
      <c r="H286" s="151" t="s">
        <v>1</v>
      </c>
      <c r="I286" s="153"/>
      <c r="L286" s="150"/>
      <c r="M286" s="154"/>
      <c r="U286" s="155"/>
      <c r="AT286" s="151" t="s">
        <v>138</v>
      </c>
      <c r="AU286" s="151" t="s">
        <v>83</v>
      </c>
      <c r="AV286" s="12" t="s">
        <v>81</v>
      </c>
      <c r="AW286" s="12" t="s">
        <v>30</v>
      </c>
      <c r="AX286" s="12" t="s">
        <v>73</v>
      </c>
      <c r="AY286" s="151" t="s">
        <v>125</v>
      </c>
    </row>
    <row r="287" spans="2:65" s="13" customFormat="1" ht="11.25">
      <c r="B287" s="156"/>
      <c r="D287" s="144" t="s">
        <v>138</v>
      </c>
      <c r="E287" s="157" t="s">
        <v>1</v>
      </c>
      <c r="F287" s="158" t="s">
        <v>277</v>
      </c>
      <c r="H287" s="159">
        <v>4</v>
      </c>
      <c r="I287" s="160"/>
      <c r="L287" s="156"/>
      <c r="M287" s="161"/>
      <c r="U287" s="162"/>
      <c r="AT287" s="157" t="s">
        <v>138</v>
      </c>
      <c r="AU287" s="157" t="s">
        <v>83</v>
      </c>
      <c r="AV287" s="13" t="s">
        <v>83</v>
      </c>
      <c r="AW287" s="13" t="s">
        <v>30</v>
      </c>
      <c r="AX287" s="13" t="s">
        <v>73</v>
      </c>
      <c r="AY287" s="157" t="s">
        <v>125</v>
      </c>
    </row>
    <row r="288" spans="2:65" s="14" customFormat="1" ht="11.25">
      <c r="B288" s="163"/>
      <c r="D288" s="144" t="s">
        <v>138</v>
      </c>
      <c r="E288" s="164" t="s">
        <v>1</v>
      </c>
      <c r="F288" s="165" t="s">
        <v>141</v>
      </c>
      <c r="H288" s="166">
        <v>4</v>
      </c>
      <c r="I288" s="167"/>
      <c r="L288" s="163"/>
      <c r="M288" s="168"/>
      <c r="U288" s="169"/>
      <c r="AT288" s="164" t="s">
        <v>138</v>
      </c>
      <c r="AU288" s="164" t="s">
        <v>83</v>
      </c>
      <c r="AV288" s="14" t="s">
        <v>132</v>
      </c>
      <c r="AW288" s="14" t="s">
        <v>30</v>
      </c>
      <c r="AX288" s="14" t="s">
        <v>81</v>
      </c>
      <c r="AY288" s="164" t="s">
        <v>125</v>
      </c>
    </row>
    <row r="289" spans="2:65" s="1" customFormat="1" ht="24.2" customHeight="1">
      <c r="B289" s="32"/>
      <c r="C289" s="131" t="s">
        <v>340</v>
      </c>
      <c r="D289" s="131" t="s">
        <v>127</v>
      </c>
      <c r="E289" s="132" t="s">
        <v>341</v>
      </c>
      <c r="F289" s="133" t="s">
        <v>342</v>
      </c>
      <c r="G289" s="134" t="s">
        <v>130</v>
      </c>
      <c r="H289" s="135">
        <v>1635</v>
      </c>
      <c r="I289" s="136"/>
      <c r="J289" s="137">
        <f>ROUND(I289*H289,2)</f>
        <v>0</v>
      </c>
      <c r="K289" s="133" t="s">
        <v>131</v>
      </c>
      <c r="L289" s="32"/>
      <c r="M289" s="138" t="s">
        <v>1</v>
      </c>
      <c r="N289" s="139" t="s">
        <v>38</v>
      </c>
      <c r="P289" s="140">
        <f>O289*H289</f>
        <v>0</v>
      </c>
      <c r="Q289" s="140">
        <v>0</v>
      </c>
      <c r="R289" s="140">
        <f>Q289*H289</f>
        <v>0</v>
      </c>
      <c r="S289" s="140">
        <v>0</v>
      </c>
      <c r="T289" s="140">
        <f>S289*H289</f>
        <v>0</v>
      </c>
      <c r="U289" s="141" t="s">
        <v>1</v>
      </c>
      <c r="AR289" s="142" t="s">
        <v>132</v>
      </c>
      <c r="AT289" s="142" t="s">
        <v>127</v>
      </c>
      <c r="AU289" s="142" t="s">
        <v>83</v>
      </c>
      <c r="AY289" s="17" t="s">
        <v>125</v>
      </c>
      <c r="BE289" s="143">
        <f>IF(N289="základní",J289,0)</f>
        <v>0</v>
      </c>
      <c r="BF289" s="143">
        <f>IF(N289="snížená",J289,0)</f>
        <v>0</v>
      </c>
      <c r="BG289" s="143">
        <f>IF(N289="zákl. přenesená",J289,0)</f>
        <v>0</v>
      </c>
      <c r="BH289" s="143">
        <f>IF(N289="sníž. přenesená",J289,0)</f>
        <v>0</v>
      </c>
      <c r="BI289" s="143">
        <f>IF(N289="nulová",J289,0)</f>
        <v>0</v>
      </c>
      <c r="BJ289" s="17" t="s">
        <v>81</v>
      </c>
      <c r="BK289" s="143">
        <f>ROUND(I289*H289,2)</f>
        <v>0</v>
      </c>
      <c r="BL289" s="17" t="s">
        <v>132</v>
      </c>
      <c r="BM289" s="142" t="s">
        <v>343</v>
      </c>
    </row>
    <row r="290" spans="2:65" s="1" customFormat="1" ht="19.5">
      <c r="B290" s="32"/>
      <c r="D290" s="144" t="s">
        <v>134</v>
      </c>
      <c r="F290" s="145" t="s">
        <v>344</v>
      </c>
      <c r="I290" s="146"/>
      <c r="L290" s="32"/>
      <c r="M290" s="147"/>
      <c r="U290" s="56"/>
      <c r="AT290" s="17" t="s">
        <v>134</v>
      </c>
      <c r="AU290" s="17" t="s">
        <v>83</v>
      </c>
    </row>
    <row r="291" spans="2:65" s="1" customFormat="1" ht="11.25">
      <c r="B291" s="32"/>
      <c r="D291" s="148" t="s">
        <v>136</v>
      </c>
      <c r="F291" s="149" t="s">
        <v>345</v>
      </c>
      <c r="I291" s="146"/>
      <c r="L291" s="32"/>
      <c r="M291" s="147"/>
      <c r="U291" s="56"/>
      <c r="AT291" s="17" t="s">
        <v>136</v>
      </c>
      <c r="AU291" s="17" t="s">
        <v>83</v>
      </c>
    </row>
    <row r="292" spans="2:65" s="12" customFormat="1" ht="11.25">
      <c r="B292" s="150"/>
      <c r="D292" s="144" t="s">
        <v>138</v>
      </c>
      <c r="E292" s="151" t="s">
        <v>1</v>
      </c>
      <c r="F292" s="152" t="s">
        <v>270</v>
      </c>
      <c r="H292" s="151" t="s">
        <v>1</v>
      </c>
      <c r="I292" s="153"/>
      <c r="L292" s="150"/>
      <c r="M292" s="154"/>
      <c r="U292" s="155"/>
      <c r="AT292" s="151" t="s">
        <v>138</v>
      </c>
      <c r="AU292" s="151" t="s">
        <v>83</v>
      </c>
      <c r="AV292" s="12" t="s">
        <v>81</v>
      </c>
      <c r="AW292" s="12" t="s">
        <v>30</v>
      </c>
      <c r="AX292" s="12" t="s">
        <v>73</v>
      </c>
      <c r="AY292" s="151" t="s">
        <v>125</v>
      </c>
    </row>
    <row r="293" spans="2:65" s="13" customFormat="1" ht="11.25">
      <c r="B293" s="156"/>
      <c r="D293" s="144" t="s">
        <v>138</v>
      </c>
      <c r="E293" s="157" t="s">
        <v>1</v>
      </c>
      <c r="F293" s="158" t="s">
        <v>271</v>
      </c>
      <c r="H293" s="159">
        <v>1635</v>
      </c>
      <c r="I293" s="160"/>
      <c r="L293" s="156"/>
      <c r="M293" s="161"/>
      <c r="U293" s="162"/>
      <c r="AT293" s="157" t="s">
        <v>138</v>
      </c>
      <c r="AU293" s="157" t="s">
        <v>83</v>
      </c>
      <c r="AV293" s="13" t="s">
        <v>83</v>
      </c>
      <c r="AW293" s="13" t="s">
        <v>30</v>
      </c>
      <c r="AX293" s="13" t="s">
        <v>73</v>
      </c>
      <c r="AY293" s="157" t="s">
        <v>125</v>
      </c>
    </row>
    <row r="294" spans="2:65" s="14" customFormat="1" ht="11.25">
      <c r="B294" s="163"/>
      <c r="D294" s="144" t="s">
        <v>138</v>
      </c>
      <c r="E294" s="164" t="s">
        <v>1</v>
      </c>
      <c r="F294" s="165" t="s">
        <v>141</v>
      </c>
      <c r="H294" s="166">
        <v>1635</v>
      </c>
      <c r="I294" s="167"/>
      <c r="L294" s="163"/>
      <c r="M294" s="168"/>
      <c r="U294" s="169"/>
      <c r="AT294" s="164" t="s">
        <v>138</v>
      </c>
      <c r="AU294" s="164" t="s">
        <v>83</v>
      </c>
      <c r="AV294" s="14" t="s">
        <v>132</v>
      </c>
      <c r="AW294" s="14" t="s">
        <v>30</v>
      </c>
      <c r="AX294" s="14" t="s">
        <v>81</v>
      </c>
      <c r="AY294" s="164" t="s">
        <v>125</v>
      </c>
    </row>
    <row r="295" spans="2:65" s="1" customFormat="1" ht="24.2" customHeight="1">
      <c r="B295" s="32"/>
      <c r="C295" s="131" t="s">
        <v>346</v>
      </c>
      <c r="D295" s="131" t="s">
        <v>127</v>
      </c>
      <c r="E295" s="132" t="s">
        <v>347</v>
      </c>
      <c r="F295" s="133" t="s">
        <v>348</v>
      </c>
      <c r="G295" s="134" t="s">
        <v>130</v>
      </c>
      <c r="H295" s="135">
        <v>1635</v>
      </c>
      <c r="I295" s="136"/>
      <c r="J295" s="137">
        <f>ROUND(I295*H295,2)</f>
        <v>0</v>
      </c>
      <c r="K295" s="133" t="s">
        <v>131</v>
      </c>
      <c r="L295" s="32"/>
      <c r="M295" s="138" t="s">
        <v>1</v>
      </c>
      <c r="N295" s="139" t="s">
        <v>38</v>
      </c>
      <c r="P295" s="140">
        <f>O295*H295</f>
        <v>0</v>
      </c>
      <c r="Q295" s="140">
        <v>0</v>
      </c>
      <c r="R295" s="140">
        <f>Q295*H295</f>
        <v>0</v>
      </c>
      <c r="S295" s="140">
        <v>0</v>
      </c>
      <c r="T295" s="140">
        <f>S295*H295</f>
        <v>0</v>
      </c>
      <c r="U295" s="141" t="s">
        <v>1</v>
      </c>
      <c r="AR295" s="142" t="s">
        <v>132</v>
      </c>
      <c r="AT295" s="142" t="s">
        <v>127</v>
      </c>
      <c r="AU295" s="142" t="s">
        <v>83</v>
      </c>
      <c r="AY295" s="17" t="s">
        <v>125</v>
      </c>
      <c r="BE295" s="143">
        <f>IF(N295="základní",J295,0)</f>
        <v>0</v>
      </c>
      <c r="BF295" s="143">
        <f>IF(N295="snížená",J295,0)</f>
        <v>0</v>
      </c>
      <c r="BG295" s="143">
        <f>IF(N295="zákl. přenesená",J295,0)</f>
        <v>0</v>
      </c>
      <c r="BH295" s="143">
        <f>IF(N295="sníž. přenesená",J295,0)</f>
        <v>0</v>
      </c>
      <c r="BI295" s="143">
        <f>IF(N295="nulová",J295,0)</f>
        <v>0</v>
      </c>
      <c r="BJ295" s="17" t="s">
        <v>81</v>
      </c>
      <c r="BK295" s="143">
        <f>ROUND(I295*H295,2)</f>
        <v>0</v>
      </c>
      <c r="BL295" s="17" t="s">
        <v>132</v>
      </c>
      <c r="BM295" s="142" t="s">
        <v>349</v>
      </c>
    </row>
    <row r="296" spans="2:65" s="1" customFormat="1" ht="29.25">
      <c r="B296" s="32"/>
      <c r="D296" s="144" t="s">
        <v>134</v>
      </c>
      <c r="F296" s="145" t="s">
        <v>350</v>
      </c>
      <c r="I296" s="146"/>
      <c r="L296" s="32"/>
      <c r="M296" s="147"/>
      <c r="U296" s="56"/>
      <c r="AT296" s="17" t="s">
        <v>134</v>
      </c>
      <c r="AU296" s="17" t="s">
        <v>83</v>
      </c>
    </row>
    <row r="297" spans="2:65" s="1" customFormat="1" ht="11.25">
      <c r="B297" s="32"/>
      <c r="D297" s="148" t="s">
        <v>136</v>
      </c>
      <c r="F297" s="149" t="s">
        <v>351</v>
      </c>
      <c r="I297" s="146"/>
      <c r="L297" s="32"/>
      <c r="M297" s="147"/>
      <c r="U297" s="56"/>
      <c r="AT297" s="17" t="s">
        <v>136</v>
      </c>
      <c r="AU297" s="17" t="s">
        <v>83</v>
      </c>
    </row>
    <row r="298" spans="2:65" s="12" customFormat="1" ht="11.25">
      <c r="B298" s="150"/>
      <c r="D298" s="144" t="s">
        <v>138</v>
      </c>
      <c r="E298" s="151" t="s">
        <v>1</v>
      </c>
      <c r="F298" s="152" t="s">
        <v>270</v>
      </c>
      <c r="H298" s="151" t="s">
        <v>1</v>
      </c>
      <c r="I298" s="153"/>
      <c r="L298" s="150"/>
      <c r="M298" s="154"/>
      <c r="U298" s="155"/>
      <c r="AT298" s="151" t="s">
        <v>138</v>
      </c>
      <c r="AU298" s="151" t="s">
        <v>83</v>
      </c>
      <c r="AV298" s="12" t="s">
        <v>81</v>
      </c>
      <c r="AW298" s="12" t="s">
        <v>30</v>
      </c>
      <c r="AX298" s="12" t="s">
        <v>73</v>
      </c>
      <c r="AY298" s="151" t="s">
        <v>125</v>
      </c>
    </row>
    <row r="299" spans="2:65" s="13" customFormat="1" ht="11.25">
      <c r="B299" s="156"/>
      <c r="D299" s="144" t="s">
        <v>138</v>
      </c>
      <c r="E299" s="157" t="s">
        <v>1</v>
      </c>
      <c r="F299" s="158" t="s">
        <v>271</v>
      </c>
      <c r="H299" s="159">
        <v>1635</v>
      </c>
      <c r="I299" s="160"/>
      <c r="L299" s="156"/>
      <c r="M299" s="161"/>
      <c r="U299" s="162"/>
      <c r="AT299" s="157" t="s">
        <v>138</v>
      </c>
      <c r="AU299" s="157" t="s">
        <v>83</v>
      </c>
      <c r="AV299" s="13" t="s">
        <v>83</v>
      </c>
      <c r="AW299" s="13" t="s">
        <v>30</v>
      </c>
      <c r="AX299" s="13" t="s">
        <v>73</v>
      </c>
      <c r="AY299" s="157" t="s">
        <v>125</v>
      </c>
    </row>
    <row r="300" spans="2:65" s="14" customFormat="1" ht="11.25">
      <c r="B300" s="163"/>
      <c r="D300" s="144" t="s">
        <v>138</v>
      </c>
      <c r="E300" s="164" t="s">
        <v>1</v>
      </c>
      <c r="F300" s="165" t="s">
        <v>141</v>
      </c>
      <c r="H300" s="166">
        <v>1635</v>
      </c>
      <c r="I300" s="167"/>
      <c r="L300" s="163"/>
      <c r="M300" s="168"/>
      <c r="U300" s="169"/>
      <c r="AT300" s="164" t="s">
        <v>138</v>
      </c>
      <c r="AU300" s="164" t="s">
        <v>83</v>
      </c>
      <c r="AV300" s="14" t="s">
        <v>132</v>
      </c>
      <c r="AW300" s="14" t="s">
        <v>30</v>
      </c>
      <c r="AX300" s="14" t="s">
        <v>81</v>
      </c>
      <c r="AY300" s="164" t="s">
        <v>125</v>
      </c>
    </row>
    <row r="301" spans="2:65" s="1" customFormat="1" ht="24.2" customHeight="1">
      <c r="B301" s="32"/>
      <c r="C301" s="131" t="s">
        <v>352</v>
      </c>
      <c r="D301" s="131" t="s">
        <v>127</v>
      </c>
      <c r="E301" s="132" t="s">
        <v>353</v>
      </c>
      <c r="F301" s="133" t="s">
        <v>354</v>
      </c>
      <c r="G301" s="134" t="s">
        <v>130</v>
      </c>
      <c r="H301" s="135">
        <v>1660.2</v>
      </c>
      <c r="I301" s="136"/>
      <c r="J301" s="137">
        <f>ROUND(I301*H301,2)</f>
        <v>0</v>
      </c>
      <c r="K301" s="133" t="s">
        <v>131</v>
      </c>
      <c r="L301" s="32"/>
      <c r="M301" s="138" t="s">
        <v>1</v>
      </c>
      <c r="N301" s="139" t="s">
        <v>38</v>
      </c>
      <c r="P301" s="140">
        <f>O301*H301</f>
        <v>0</v>
      </c>
      <c r="Q301" s="140">
        <v>0</v>
      </c>
      <c r="R301" s="140">
        <f>Q301*H301</f>
        <v>0</v>
      </c>
      <c r="S301" s="140">
        <v>0</v>
      </c>
      <c r="T301" s="140">
        <f>S301*H301</f>
        <v>0</v>
      </c>
      <c r="U301" s="141" t="s">
        <v>1</v>
      </c>
      <c r="AR301" s="142" t="s">
        <v>132</v>
      </c>
      <c r="AT301" s="142" t="s">
        <v>127</v>
      </c>
      <c r="AU301" s="142" t="s">
        <v>83</v>
      </c>
      <c r="AY301" s="17" t="s">
        <v>125</v>
      </c>
      <c r="BE301" s="143">
        <f>IF(N301="základní",J301,0)</f>
        <v>0</v>
      </c>
      <c r="BF301" s="143">
        <f>IF(N301="snížená",J301,0)</f>
        <v>0</v>
      </c>
      <c r="BG301" s="143">
        <f>IF(N301="zákl. přenesená",J301,0)</f>
        <v>0</v>
      </c>
      <c r="BH301" s="143">
        <f>IF(N301="sníž. přenesená",J301,0)</f>
        <v>0</v>
      </c>
      <c r="BI301" s="143">
        <f>IF(N301="nulová",J301,0)</f>
        <v>0</v>
      </c>
      <c r="BJ301" s="17" t="s">
        <v>81</v>
      </c>
      <c r="BK301" s="143">
        <f>ROUND(I301*H301,2)</f>
        <v>0</v>
      </c>
      <c r="BL301" s="17" t="s">
        <v>132</v>
      </c>
      <c r="BM301" s="142" t="s">
        <v>355</v>
      </c>
    </row>
    <row r="302" spans="2:65" s="1" customFormat="1" ht="29.25">
      <c r="B302" s="32"/>
      <c r="D302" s="144" t="s">
        <v>134</v>
      </c>
      <c r="F302" s="145" t="s">
        <v>356</v>
      </c>
      <c r="I302" s="146"/>
      <c r="L302" s="32"/>
      <c r="M302" s="147"/>
      <c r="U302" s="56"/>
      <c r="AT302" s="17" t="s">
        <v>134</v>
      </c>
      <c r="AU302" s="17" t="s">
        <v>83</v>
      </c>
    </row>
    <row r="303" spans="2:65" s="1" customFormat="1" ht="11.25">
      <c r="B303" s="32"/>
      <c r="D303" s="148" t="s">
        <v>136</v>
      </c>
      <c r="F303" s="149" t="s">
        <v>357</v>
      </c>
      <c r="I303" s="146"/>
      <c r="L303" s="32"/>
      <c r="M303" s="147"/>
      <c r="U303" s="56"/>
      <c r="AT303" s="17" t="s">
        <v>136</v>
      </c>
      <c r="AU303" s="17" t="s">
        <v>83</v>
      </c>
    </row>
    <row r="304" spans="2:65" s="12" customFormat="1" ht="11.25">
      <c r="B304" s="150"/>
      <c r="D304" s="144" t="s">
        <v>138</v>
      </c>
      <c r="E304" s="151" t="s">
        <v>1</v>
      </c>
      <c r="F304" s="152" t="s">
        <v>270</v>
      </c>
      <c r="H304" s="151" t="s">
        <v>1</v>
      </c>
      <c r="I304" s="153"/>
      <c r="L304" s="150"/>
      <c r="M304" s="154"/>
      <c r="U304" s="155"/>
      <c r="AT304" s="151" t="s">
        <v>138</v>
      </c>
      <c r="AU304" s="151" t="s">
        <v>83</v>
      </c>
      <c r="AV304" s="12" t="s">
        <v>81</v>
      </c>
      <c r="AW304" s="12" t="s">
        <v>30</v>
      </c>
      <c r="AX304" s="12" t="s">
        <v>73</v>
      </c>
      <c r="AY304" s="151" t="s">
        <v>125</v>
      </c>
    </row>
    <row r="305" spans="2:65" s="13" customFormat="1" ht="11.25">
      <c r="B305" s="156"/>
      <c r="D305" s="144" t="s">
        <v>138</v>
      </c>
      <c r="E305" s="157" t="s">
        <v>1</v>
      </c>
      <c r="F305" s="158" t="s">
        <v>271</v>
      </c>
      <c r="H305" s="159">
        <v>1635</v>
      </c>
      <c r="I305" s="160"/>
      <c r="L305" s="156"/>
      <c r="M305" s="161"/>
      <c r="U305" s="162"/>
      <c r="AT305" s="157" t="s">
        <v>138</v>
      </c>
      <c r="AU305" s="157" t="s">
        <v>83</v>
      </c>
      <c r="AV305" s="13" t="s">
        <v>83</v>
      </c>
      <c r="AW305" s="13" t="s">
        <v>30</v>
      </c>
      <c r="AX305" s="13" t="s">
        <v>73</v>
      </c>
      <c r="AY305" s="157" t="s">
        <v>125</v>
      </c>
    </row>
    <row r="306" spans="2:65" s="12" customFormat="1" ht="11.25">
      <c r="B306" s="150"/>
      <c r="D306" s="144" t="s">
        <v>138</v>
      </c>
      <c r="E306" s="151" t="s">
        <v>1</v>
      </c>
      <c r="F306" s="152" t="s">
        <v>278</v>
      </c>
      <c r="H306" s="151" t="s">
        <v>1</v>
      </c>
      <c r="I306" s="153"/>
      <c r="L306" s="150"/>
      <c r="M306" s="154"/>
      <c r="U306" s="155"/>
      <c r="AT306" s="151" t="s">
        <v>138</v>
      </c>
      <c r="AU306" s="151" t="s">
        <v>83</v>
      </c>
      <c r="AV306" s="12" t="s">
        <v>81</v>
      </c>
      <c r="AW306" s="12" t="s">
        <v>30</v>
      </c>
      <c r="AX306" s="12" t="s">
        <v>73</v>
      </c>
      <c r="AY306" s="151" t="s">
        <v>125</v>
      </c>
    </row>
    <row r="307" spans="2:65" s="13" customFormat="1" ht="11.25">
      <c r="B307" s="156"/>
      <c r="D307" s="144" t="s">
        <v>138</v>
      </c>
      <c r="E307" s="157" t="s">
        <v>1</v>
      </c>
      <c r="F307" s="158" t="s">
        <v>279</v>
      </c>
      <c r="H307" s="159">
        <v>25.2</v>
      </c>
      <c r="I307" s="160"/>
      <c r="L307" s="156"/>
      <c r="M307" s="161"/>
      <c r="U307" s="162"/>
      <c r="AT307" s="157" t="s">
        <v>138</v>
      </c>
      <c r="AU307" s="157" t="s">
        <v>83</v>
      </c>
      <c r="AV307" s="13" t="s">
        <v>83</v>
      </c>
      <c r="AW307" s="13" t="s">
        <v>30</v>
      </c>
      <c r="AX307" s="13" t="s">
        <v>73</v>
      </c>
      <c r="AY307" s="157" t="s">
        <v>125</v>
      </c>
    </row>
    <row r="308" spans="2:65" s="14" customFormat="1" ht="11.25">
      <c r="B308" s="163"/>
      <c r="D308" s="144" t="s">
        <v>138</v>
      </c>
      <c r="E308" s="164" t="s">
        <v>1</v>
      </c>
      <c r="F308" s="165" t="s">
        <v>141</v>
      </c>
      <c r="H308" s="166">
        <v>1660.2</v>
      </c>
      <c r="I308" s="167"/>
      <c r="L308" s="163"/>
      <c r="M308" s="168"/>
      <c r="U308" s="169"/>
      <c r="AT308" s="164" t="s">
        <v>138</v>
      </c>
      <c r="AU308" s="164" t="s">
        <v>83</v>
      </c>
      <c r="AV308" s="14" t="s">
        <v>132</v>
      </c>
      <c r="AW308" s="14" t="s">
        <v>30</v>
      </c>
      <c r="AX308" s="14" t="s">
        <v>81</v>
      </c>
      <c r="AY308" s="164" t="s">
        <v>125</v>
      </c>
    </row>
    <row r="309" spans="2:65" s="1" customFormat="1" ht="24.2" customHeight="1">
      <c r="B309" s="32"/>
      <c r="C309" s="131" t="s">
        <v>358</v>
      </c>
      <c r="D309" s="131" t="s">
        <v>127</v>
      </c>
      <c r="E309" s="132" t="s">
        <v>359</v>
      </c>
      <c r="F309" s="133" t="s">
        <v>360</v>
      </c>
      <c r="G309" s="134" t="s">
        <v>130</v>
      </c>
      <c r="H309" s="135">
        <v>258.8</v>
      </c>
      <c r="I309" s="136"/>
      <c r="J309" s="137">
        <f>ROUND(I309*H309,2)</f>
        <v>0</v>
      </c>
      <c r="K309" s="133" t="s">
        <v>1</v>
      </c>
      <c r="L309" s="32"/>
      <c r="M309" s="138" t="s">
        <v>1</v>
      </c>
      <c r="N309" s="139" t="s">
        <v>38</v>
      </c>
      <c r="P309" s="140">
        <f>O309*H309</f>
        <v>0</v>
      </c>
      <c r="Q309" s="140">
        <v>0</v>
      </c>
      <c r="R309" s="140">
        <f>Q309*H309</f>
        <v>0</v>
      </c>
      <c r="S309" s="140">
        <v>0</v>
      </c>
      <c r="T309" s="140">
        <f>S309*H309</f>
        <v>0</v>
      </c>
      <c r="U309" s="141" t="s">
        <v>1</v>
      </c>
      <c r="AR309" s="142" t="s">
        <v>132</v>
      </c>
      <c r="AT309" s="142" t="s">
        <v>127</v>
      </c>
      <c r="AU309" s="142" t="s">
        <v>83</v>
      </c>
      <c r="AY309" s="17" t="s">
        <v>125</v>
      </c>
      <c r="BE309" s="143">
        <f>IF(N309="základní",J309,0)</f>
        <v>0</v>
      </c>
      <c r="BF309" s="143">
        <f>IF(N309="snížená",J309,0)</f>
        <v>0</v>
      </c>
      <c r="BG309" s="143">
        <f>IF(N309="zákl. přenesená",J309,0)</f>
        <v>0</v>
      </c>
      <c r="BH309" s="143">
        <f>IF(N309="sníž. přenesená",J309,0)</f>
        <v>0</v>
      </c>
      <c r="BI309" s="143">
        <f>IF(N309="nulová",J309,0)</f>
        <v>0</v>
      </c>
      <c r="BJ309" s="17" t="s">
        <v>81</v>
      </c>
      <c r="BK309" s="143">
        <f>ROUND(I309*H309,2)</f>
        <v>0</v>
      </c>
      <c r="BL309" s="17" t="s">
        <v>132</v>
      </c>
      <c r="BM309" s="142" t="s">
        <v>361</v>
      </c>
    </row>
    <row r="310" spans="2:65" s="1" customFormat="1" ht="29.25">
      <c r="B310" s="32"/>
      <c r="D310" s="144" t="s">
        <v>134</v>
      </c>
      <c r="F310" s="145" t="s">
        <v>362</v>
      </c>
      <c r="I310" s="146"/>
      <c r="L310" s="32"/>
      <c r="M310" s="147"/>
      <c r="U310" s="56"/>
      <c r="AT310" s="17" t="s">
        <v>134</v>
      </c>
      <c r="AU310" s="17" t="s">
        <v>83</v>
      </c>
    </row>
    <row r="311" spans="2:65" s="12" customFormat="1" ht="11.25">
      <c r="B311" s="150"/>
      <c r="D311" s="144" t="s">
        <v>138</v>
      </c>
      <c r="E311" s="151" t="s">
        <v>1</v>
      </c>
      <c r="F311" s="152" t="s">
        <v>272</v>
      </c>
      <c r="H311" s="151" t="s">
        <v>1</v>
      </c>
      <c r="I311" s="153"/>
      <c r="L311" s="150"/>
      <c r="M311" s="154"/>
      <c r="U311" s="155"/>
      <c r="AT311" s="151" t="s">
        <v>138</v>
      </c>
      <c r="AU311" s="151" t="s">
        <v>83</v>
      </c>
      <c r="AV311" s="12" t="s">
        <v>81</v>
      </c>
      <c r="AW311" s="12" t="s">
        <v>30</v>
      </c>
      <c r="AX311" s="12" t="s">
        <v>73</v>
      </c>
      <c r="AY311" s="151" t="s">
        <v>125</v>
      </c>
    </row>
    <row r="312" spans="2:65" s="13" customFormat="1" ht="11.25">
      <c r="B312" s="156"/>
      <c r="D312" s="144" t="s">
        <v>138</v>
      </c>
      <c r="E312" s="157" t="s">
        <v>1</v>
      </c>
      <c r="F312" s="158" t="s">
        <v>273</v>
      </c>
      <c r="H312" s="159">
        <v>258.8</v>
      </c>
      <c r="I312" s="160"/>
      <c r="L312" s="156"/>
      <c r="M312" s="161"/>
      <c r="U312" s="162"/>
      <c r="AT312" s="157" t="s">
        <v>138</v>
      </c>
      <c r="AU312" s="157" t="s">
        <v>83</v>
      </c>
      <c r="AV312" s="13" t="s">
        <v>83</v>
      </c>
      <c r="AW312" s="13" t="s">
        <v>30</v>
      </c>
      <c r="AX312" s="13" t="s">
        <v>73</v>
      </c>
      <c r="AY312" s="157" t="s">
        <v>125</v>
      </c>
    </row>
    <row r="313" spans="2:65" s="14" customFormat="1" ht="11.25">
      <c r="B313" s="163"/>
      <c r="D313" s="144" t="s">
        <v>138</v>
      </c>
      <c r="E313" s="164" t="s">
        <v>1</v>
      </c>
      <c r="F313" s="165" t="s">
        <v>141</v>
      </c>
      <c r="H313" s="166">
        <v>258.8</v>
      </c>
      <c r="I313" s="167"/>
      <c r="L313" s="163"/>
      <c r="M313" s="168"/>
      <c r="U313" s="169"/>
      <c r="AT313" s="164" t="s">
        <v>138</v>
      </c>
      <c r="AU313" s="164" t="s">
        <v>83</v>
      </c>
      <c r="AV313" s="14" t="s">
        <v>132</v>
      </c>
      <c r="AW313" s="14" t="s">
        <v>30</v>
      </c>
      <c r="AX313" s="14" t="s">
        <v>81</v>
      </c>
      <c r="AY313" s="164" t="s">
        <v>125</v>
      </c>
    </row>
    <row r="314" spans="2:65" s="1" customFormat="1" ht="24.2" customHeight="1">
      <c r="B314" s="32"/>
      <c r="C314" s="131" t="s">
        <v>363</v>
      </c>
      <c r="D314" s="131" t="s">
        <v>127</v>
      </c>
      <c r="E314" s="132" t="s">
        <v>364</v>
      </c>
      <c r="F314" s="133" t="s">
        <v>365</v>
      </c>
      <c r="G314" s="134" t="s">
        <v>130</v>
      </c>
      <c r="H314" s="135">
        <v>1635</v>
      </c>
      <c r="I314" s="136"/>
      <c r="J314" s="137">
        <f>ROUND(I314*H314,2)</f>
        <v>0</v>
      </c>
      <c r="K314" s="133" t="s">
        <v>131</v>
      </c>
      <c r="L314" s="32"/>
      <c r="M314" s="138" t="s">
        <v>1</v>
      </c>
      <c r="N314" s="139" t="s">
        <v>38</v>
      </c>
      <c r="P314" s="140">
        <f>O314*H314</f>
        <v>0</v>
      </c>
      <c r="Q314" s="140">
        <v>0</v>
      </c>
      <c r="R314" s="140">
        <f>Q314*H314</f>
        <v>0</v>
      </c>
      <c r="S314" s="140">
        <v>0</v>
      </c>
      <c r="T314" s="140">
        <f>S314*H314</f>
        <v>0</v>
      </c>
      <c r="U314" s="141" t="s">
        <v>1</v>
      </c>
      <c r="AR314" s="142" t="s">
        <v>132</v>
      </c>
      <c r="AT314" s="142" t="s">
        <v>127</v>
      </c>
      <c r="AU314" s="142" t="s">
        <v>83</v>
      </c>
      <c r="AY314" s="17" t="s">
        <v>125</v>
      </c>
      <c r="BE314" s="143">
        <f>IF(N314="základní",J314,0)</f>
        <v>0</v>
      </c>
      <c r="BF314" s="143">
        <f>IF(N314="snížená",J314,0)</f>
        <v>0</v>
      </c>
      <c r="BG314" s="143">
        <f>IF(N314="zákl. přenesená",J314,0)</f>
        <v>0</v>
      </c>
      <c r="BH314" s="143">
        <f>IF(N314="sníž. přenesená",J314,0)</f>
        <v>0</v>
      </c>
      <c r="BI314" s="143">
        <f>IF(N314="nulová",J314,0)</f>
        <v>0</v>
      </c>
      <c r="BJ314" s="17" t="s">
        <v>81</v>
      </c>
      <c r="BK314" s="143">
        <f>ROUND(I314*H314,2)</f>
        <v>0</v>
      </c>
      <c r="BL314" s="17" t="s">
        <v>132</v>
      </c>
      <c r="BM314" s="142" t="s">
        <v>366</v>
      </c>
    </row>
    <row r="315" spans="2:65" s="1" customFormat="1" ht="19.5">
      <c r="B315" s="32"/>
      <c r="D315" s="144" t="s">
        <v>134</v>
      </c>
      <c r="F315" s="145" t="s">
        <v>367</v>
      </c>
      <c r="I315" s="146"/>
      <c r="L315" s="32"/>
      <c r="M315" s="147"/>
      <c r="U315" s="56"/>
      <c r="AT315" s="17" t="s">
        <v>134</v>
      </c>
      <c r="AU315" s="17" t="s">
        <v>83</v>
      </c>
    </row>
    <row r="316" spans="2:65" s="1" customFormat="1" ht="11.25">
      <c r="B316" s="32"/>
      <c r="D316" s="148" t="s">
        <v>136</v>
      </c>
      <c r="F316" s="149" t="s">
        <v>368</v>
      </c>
      <c r="I316" s="146"/>
      <c r="L316" s="32"/>
      <c r="M316" s="147"/>
      <c r="U316" s="56"/>
      <c r="AT316" s="17" t="s">
        <v>136</v>
      </c>
      <c r="AU316" s="17" t="s">
        <v>83</v>
      </c>
    </row>
    <row r="317" spans="2:65" s="12" customFormat="1" ht="11.25">
      <c r="B317" s="150"/>
      <c r="D317" s="144" t="s">
        <v>138</v>
      </c>
      <c r="E317" s="151" t="s">
        <v>1</v>
      </c>
      <c r="F317" s="152" t="s">
        <v>270</v>
      </c>
      <c r="H317" s="151" t="s">
        <v>1</v>
      </c>
      <c r="I317" s="153"/>
      <c r="L317" s="150"/>
      <c r="M317" s="154"/>
      <c r="U317" s="155"/>
      <c r="AT317" s="151" t="s">
        <v>138</v>
      </c>
      <c r="AU317" s="151" t="s">
        <v>83</v>
      </c>
      <c r="AV317" s="12" t="s">
        <v>81</v>
      </c>
      <c r="AW317" s="12" t="s">
        <v>30</v>
      </c>
      <c r="AX317" s="12" t="s">
        <v>73</v>
      </c>
      <c r="AY317" s="151" t="s">
        <v>125</v>
      </c>
    </row>
    <row r="318" spans="2:65" s="13" customFormat="1" ht="11.25">
      <c r="B318" s="156"/>
      <c r="D318" s="144" t="s">
        <v>138</v>
      </c>
      <c r="E318" s="157" t="s">
        <v>1</v>
      </c>
      <c r="F318" s="158" t="s">
        <v>271</v>
      </c>
      <c r="H318" s="159">
        <v>1635</v>
      </c>
      <c r="I318" s="160"/>
      <c r="L318" s="156"/>
      <c r="M318" s="161"/>
      <c r="U318" s="162"/>
      <c r="AT318" s="157" t="s">
        <v>138</v>
      </c>
      <c r="AU318" s="157" t="s">
        <v>83</v>
      </c>
      <c r="AV318" s="13" t="s">
        <v>83</v>
      </c>
      <c r="AW318" s="13" t="s">
        <v>30</v>
      </c>
      <c r="AX318" s="13" t="s">
        <v>73</v>
      </c>
      <c r="AY318" s="157" t="s">
        <v>125</v>
      </c>
    </row>
    <row r="319" spans="2:65" s="14" customFormat="1" ht="11.25">
      <c r="B319" s="163"/>
      <c r="D319" s="144" t="s">
        <v>138</v>
      </c>
      <c r="E319" s="164" t="s">
        <v>1</v>
      </c>
      <c r="F319" s="165" t="s">
        <v>141</v>
      </c>
      <c r="H319" s="166">
        <v>1635</v>
      </c>
      <c r="I319" s="167"/>
      <c r="L319" s="163"/>
      <c r="M319" s="168"/>
      <c r="U319" s="169"/>
      <c r="AT319" s="164" t="s">
        <v>138</v>
      </c>
      <c r="AU319" s="164" t="s">
        <v>83</v>
      </c>
      <c r="AV319" s="14" t="s">
        <v>132</v>
      </c>
      <c r="AW319" s="14" t="s">
        <v>30</v>
      </c>
      <c r="AX319" s="14" t="s">
        <v>81</v>
      </c>
      <c r="AY319" s="164" t="s">
        <v>125</v>
      </c>
    </row>
    <row r="320" spans="2:65" s="1" customFormat="1" ht="21.75" customHeight="1">
      <c r="B320" s="32"/>
      <c r="C320" s="131" t="s">
        <v>369</v>
      </c>
      <c r="D320" s="131" t="s">
        <v>127</v>
      </c>
      <c r="E320" s="132" t="s">
        <v>370</v>
      </c>
      <c r="F320" s="133" t="s">
        <v>371</v>
      </c>
      <c r="G320" s="134" t="s">
        <v>130</v>
      </c>
      <c r="H320" s="135">
        <v>1635</v>
      </c>
      <c r="I320" s="136"/>
      <c r="J320" s="137">
        <f>ROUND(I320*H320,2)</f>
        <v>0</v>
      </c>
      <c r="K320" s="133" t="s">
        <v>131</v>
      </c>
      <c r="L320" s="32"/>
      <c r="M320" s="138" t="s">
        <v>1</v>
      </c>
      <c r="N320" s="139" t="s">
        <v>38</v>
      </c>
      <c r="P320" s="140">
        <f>O320*H320</f>
        <v>0</v>
      </c>
      <c r="Q320" s="140">
        <v>0</v>
      </c>
      <c r="R320" s="140">
        <f>Q320*H320</f>
        <v>0</v>
      </c>
      <c r="S320" s="140">
        <v>0</v>
      </c>
      <c r="T320" s="140">
        <f>S320*H320</f>
        <v>0</v>
      </c>
      <c r="U320" s="141" t="s">
        <v>1</v>
      </c>
      <c r="AR320" s="142" t="s">
        <v>132</v>
      </c>
      <c r="AT320" s="142" t="s">
        <v>127</v>
      </c>
      <c r="AU320" s="142" t="s">
        <v>83</v>
      </c>
      <c r="AY320" s="17" t="s">
        <v>125</v>
      </c>
      <c r="BE320" s="143">
        <f>IF(N320="základní",J320,0)</f>
        <v>0</v>
      </c>
      <c r="BF320" s="143">
        <f>IF(N320="snížená",J320,0)</f>
        <v>0</v>
      </c>
      <c r="BG320" s="143">
        <f>IF(N320="zákl. přenesená",J320,0)</f>
        <v>0</v>
      </c>
      <c r="BH320" s="143">
        <f>IF(N320="sníž. přenesená",J320,0)</f>
        <v>0</v>
      </c>
      <c r="BI320" s="143">
        <f>IF(N320="nulová",J320,0)</f>
        <v>0</v>
      </c>
      <c r="BJ320" s="17" t="s">
        <v>81</v>
      </c>
      <c r="BK320" s="143">
        <f>ROUND(I320*H320,2)</f>
        <v>0</v>
      </c>
      <c r="BL320" s="17" t="s">
        <v>132</v>
      </c>
      <c r="BM320" s="142" t="s">
        <v>372</v>
      </c>
    </row>
    <row r="321" spans="2:65" s="1" customFormat="1" ht="19.5">
      <c r="B321" s="32"/>
      <c r="D321" s="144" t="s">
        <v>134</v>
      </c>
      <c r="F321" s="145" t="s">
        <v>373</v>
      </c>
      <c r="I321" s="146"/>
      <c r="L321" s="32"/>
      <c r="M321" s="147"/>
      <c r="U321" s="56"/>
      <c r="AT321" s="17" t="s">
        <v>134</v>
      </c>
      <c r="AU321" s="17" t="s">
        <v>83</v>
      </c>
    </row>
    <row r="322" spans="2:65" s="1" customFormat="1" ht="11.25">
      <c r="B322" s="32"/>
      <c r="D322" s="148" t="s">
        <v>136</v>
      </c>
      <c r="F322" s="149" t="s">
        <v>374</v>
      </c>
      <c r="I322" s="146"/>
      <c r="L322" s="32"/>
      <c r="M322" s="147"/>
      <c r="U322" s="56"/>
      <c r="AT322" s="17" t="s">
        <v>136</v>
      </c>
      <c r="AU322" s="17" t="s">
        <v>83</v>
      </c>
    </row>
    <row r="323" spans="2:65" s="12" customFormat="1" ht="11.25">
      <c r="B323" s="150"/>
      <c r="D323" s="144" t="s">
        <v>138</v>
      </c>
      <c r="E323" s="151" t="s">
        <v>1</v>
      </c>
      <c r="F323" s="152" t="s">
        <v>270</v>
      </c>
      <c r="H323" s="151" t="s">
        <v>1</v>
      </c>
      <c r="I323" s="153"/>
      <c r="L323" s="150"/>
      <c r="M323" s="154"/>
      <c r="U323" s="155"/>
      <c r="AT323" s="151" t="s">
        <v>138</v>
      </c>
      <c r="AU323" s="151" t="s">
        <v>83</v>
      </c>
      <c r="AV323" s="12" t="s">
        <v>81</v>
      </c>
      <c r="AW323" s="12" t="s">
        <v>30</v>
      </c>
      <c r="AX323" s="12" t="s">
        <v>73</v>
      </c>
      <c r="AY323" s="151" t="s">
        <v>125</v>
      </c>
    </row>
    <row r="324" spans="2:65" s="13" customFormat="1" ht="11.25">
      <c r="B324" s="156"/>
      <c r="D324" s="144" t="s">
        <v>138</v>
      </c>
      <c r="E324" s="157" t="s">
        <v>1</v>
      </c>
      <c r="F324" s="158" t="s">
        <v>271</v>
      </c>
      <c r="H324" s="159">
        <v>1635</v>
      </c>
      <c r="I324" s="160"/>
      <c r="L324" s="156"/>
      <c r="M324" s="161"/>
      <c r="U324" s="162"/>
      <c r="AT324" s="157" t="s">
        <v>138</v>
      </c>
      <c r="AU324" s="157" t="s">
        <v>83</v>
      </c>
      <c r="AV324" s="13" t="s">
        <v>83</v>
      </c>
      <c r="AW324" s="13" t="s">
        <v>30</v>
      </c>
      <c r="AX324" s="13" t="s">
        <v>73</v>
      </c>
      <c r="AY324" s="157" t="s">
        <v>125</v>
      </c>
    </row>
    <row r="325" spans="2:65" s="14" customFormat="1" ht="11.25">
      <c r="B325" s="163"/>
      <c r="D325" s="144" t="s">
        <v>138</v>
      </c>
      <c r="E325" s="164" t="s">
        <v>1</v>
      </c>
      <c r="F325" s="165" t="s">
        <v>141</v>
      </c>
      <c r="H325" s="166">
        <v>1635</v>
      </c>
      <c r="I325" s="167"/>
      <c r="L325" s="163"/>
      <c r="M325" s="168"/>
      <c r="U325" s="169"/>
      <c r="AT325" s="164" t="s">
        <v>138</v>
      </c>
      <c r="AU325" s="164" t="s">
        <v>83</v>
      </c>
      <c r="AV325" s="14" t="s">
        <v>132</v>
      </c>
      <c r="AW325" s="14" t="s">
        <v>30</v>
      </c>
      <c r="AX325" s="14" t="s">
        <v>81</v>
      </c>
      <c r="AY325" s="164" t="s">
        <v>125</v>
      </c>
    </row>
    <row r="326" spans="2:65" s="1" customFormat="1" ht="24.2" customHeight="1">
      <c r="B326" s="32"/>
      <c r="C326" s="131" t="s">
        <v>375</v>
      </c>
      <c r="D326" s="131" t="s">
        <v>127</v>
      </c>
      <c r="E326" s="132" t="s">
        <v>376</v>
      </c>
      <c r="F326" s="133" t="s">
        <v>377</v>
      </c>
      <c r="G326" s="134" t="s">
        <v>130</v>
      </c>
      <c r="H326" s="135">
        <v>1635</v>
      </c>
      <c r="I326" s="136"/>
      <c r="J326" s="137">
        <f>ROUND(I326*H326,2)</f>
        <v>0</v>
      </c>
      <c r="K326" s="133" t="s">
        <v>131</v>
      </c>
      <c r="L326" s="32"/>
      <c r="M326" s="138" t="s">
        <v>1</v>
      </c>
      <c r="N326" s="139" t="s">
        <v>38</v>
      </c>
      <c r="P326" s="140">
        <f>O326*H326</f>
        <v>0</v>
      </c>
      <c r="Q326" s="140">
        <v>0</v>
      </c>
      <c r="R326" s="140">
        <f>Q326*H326</f>
        <v>0</v>
      </c>
      <c r="S326" s="140">
        <v>0</v>
      </c>
      <c r="T326" s="140">
        <f>S326*H326</f>
        <v>0</v>
      </c>
      <c r="U326" s="141" t="s">
        <v>1</v>
      </c>
      <c r="AR326" s="142" t="s">
        <v>132</v>
      </c>
      <c r="AT326" s="142" t="s">
        <v>127</v>
      </c>
      <c r="AU326" s="142" t="s">
        <v>83</v>
      </c>
      <c r="AY326" s="17" t="s">
        <v>125</v>
      </c>
      <c r="BE326" s="143">
        <f>IF(N326="základní",J326,0)</f>
        <v>0</v>
      </c>
      <c r="BF326" s="143">
        <f>IF(N326="snížená",J326,0)</f>
        <v>0</v>
      </c>
      <c r="BG326" s="143">
        <f>IF(N326="zákl. přenesená",J326,0)</f>
        <v>0</v>
      </c>
      <c r="BH326" s="143">
        <f>IF(N326="sníž. přenesená",J326,0)</f>
        <v>0</v>
      </c>
      <c r="BI326" s="143">
        <f>IF(N326="nulová",J326,0)</f>
        <v>0</v>
      </c>
      <c r="BJ326" s="17" t="s">
        <v>81</v>
      </c>
      <c r="BK326" s="143">
        <f>ROUND(I326*H326,2)</f>
        <v>0</v>
      </c>
      <c r="BL326" s="17" t="s">
        <v>132</v>
      </c>
      <c r="BM326" s="142" t="s">
        <v>378</v>
      </c>
    </row>
    <row r="327" spans="2:65" s="1" customFormat="1" ht="29.25">
      <c r="B327" s="32"/>
      <c r="D327" s="144" t="s">
        <v>134</v>
      </c>
      <c r="F327" s="145" t="s">
        <v>379</v>
      </c>
      <c r="I327" s="146"/>
      <c r="L327" s="32"/>
      <c r="M327" s="147"/>
      <c r="U327" s="56"/>
      <c r="AT327" s="17" t="s">
        <v>134</v>
      </c>
      <c r="AU327" s="17" t="s">
        <v>83</v>
      </c>
    </row>
    <row r="328" spans="2:65" s="1" customFormat="1" ht="11.25">
      <c r="B328" s="32"/>
      <c r="D328" s="148" t="s">
        <v>136</v>
      </c>
      <c r="F328" s="149" t="s">
        <v>380</v>
      </c>
      <c r="I328" s="146"/>
      <c r="L328" s="32"/>
      <c r="M328" s="147"/>
      <c r="U328" s="56"/>
      <c r="AT328" s="17" t="s">
        <v>136</v>
      </c>
      <c r="AU328" s="17" t="s">
        <v>83</v>
      </c>
    </row>
    <row r="329" spans="2:65" s="12" customFormat="1" ht="11.25">
      <c r="B329" s="150"/>
      <c r="D329" s="144" t="s">
        <v>138</v>
      </c>
      <c r="E329" s="151" t="s">
        <v>1</v>
      </c>
      <c r="F329" s="152" t="s">
        <v>270</v>
      </c>
      <c r="H329" s="151" t="s">
        <v>1</v>
      </c>
      <c r="I329" s="153"/>
      <c r="L329" s="150"/>
      <c r="M329" s="154"/>
      <c r="U329" s="155"/>
      <c r="AT329" s="151" t="s">
        <v>138</v>
      </c>
      <c r="AU329" s="151" t="s">
        <v>83</v>
      </c>
      <c r="AV329" s="12" t="s">
        <v>81</v>
      </c>
      <c r="AW329" s="12" t="s">
        <v>30</v>
      </c>
      <c r="AX329" s="12" t="s">
        <v>73</v>
      </c>
      <c r="AY329" s="151" t="s">
        <v>125</v>
      </c>
    </row>
    <row r="330" spans="2:65" s="13" customFormat="1" ht="11.25">
      <c r="B330" s="156"/>
      <c r="D330" s="144" t="s">
        <v>138</v>
      </c>
      <c r="E330" s="157" t="s">
        <v>1</v>
      </c>
      <c r="F330" s="158" t="s">
        <v>271</v>
      </c>
      <c r="H330" s="159">
        <v>1635</v>
      </c>
      <c r="I330" s="160"/>
      <c r="L330" s="156"/>
      <c r="M330" s="161"/>
      <c r="U330" s="162"/>
      <c r="AT330" s="157" t="s">
        <v>138</v>
      </c>
      <c r="AU330" s="157" t="s">
        <v>83</v>
      </c>
      <c r="AV330" s="13" t="s">
        <v>83</v>
      </c>
      <c r="AW330" s="13" t="s">
        <v>30</v>
      </c>
      <c r="AX330" s="13" t="s">
        <v>73</v>
      </c>
      <c r="AY330" s="157" t="s">
        <v>125</v>
      </c>
    </row>
    <row r="331" spans="2:65" s="14" customFormat="1" ht="11.25">
      <c r="B331" s="163"/>
      <c r="D331" s="144" t="s">
        <v>138</v>
      </c>
      <c r="E331" s="164" t="s">
        <v>1</v>
      </c>
      <c r="F331" s="165" t="s">
        <v>141</v>
      </c>
      <c r="H331" s="166">
        <v>1635</v>
      </c>
      <c r="I331" s="167"/>
      <c r="L331" s="163"/>
      <c r="M331" s="168"/>
      <c r="U331" s="169"/>
      <c r="AT331" s="164" t="s">
        <v>138</v>
      </c>
      <c r="AU331" s="164" t="s">
        <v>83</v>
      </c>
      <c r="AV331" s="14" t="s">
        <v>132</v>
      </c>
      <c r="AW331" s="14" t="s">
        <v>30</v>
      </c>
      <c r="AX331" s="14" t="s">
        <v>81</v>
      </c>
      <c r="AY331" s="164" t="s">
        <v>125</v>
      </c>
    </row>
    <row r="332" spans="2:65" s="1" customFormat="1" ht="24.2" customHeight="1">
      <c r="B332" s="32"/>
      <c r="C332" s="131" t="s">
        <v>381</v>
      </c>
      <c r="D332" s="131" t="s">
        <v>127</v>
      </c>
      <c r="E332" s="132" t="s">
        <v>382</v>
      </c>
      <c r="F332" s="133" t="s">
        <v>383</v>
      </c>
      <c r="G332" s="134" t="s">
        <v>130</v>
      </c>
      <c r="H332" s="135">
        <v>4</v>
      </c>
      <c r="I332" s="136"/>
      <c r="J332" s="137">
        <f>ROUND(I332*H332,2)</f>
        <v>0</v>
      </c>
      <c r="K332" s="133" t="s">
        <v>131</v>
      </c>
      <c r="L332" s="32"/>
      <c r="M332" s="138" t="s">
        <v>1</v>
      </c>
      <c r="N332" s="139" t="s">
        <v>38</v>
      </c>
      <c r="P332" s="140">
        <f>O332*H332</f>
        <v>0</v>
      </c>
      <c r="Q332" s="140">
        <v>8.9219999999999994E-2</v>
      </c>
      <c r="R332" s="140">
        <f>Q332*H332</f>
        <v>0.35687999999999998</v>
      </c>
      <c r="S332" s="140">
        <v>0</v>
      </c>
      <c r="T332" s="140">
        <f>S332*H332</f>
        <v>0</v>
      </c>
      <c r="U332" s="141" t="s">
        <v>1</v>
      </c>
      <c r="AR332" s="142" t="s">
        <v>132</v>
      </c>
      <c r="AT332" s="142" t="s">
        <v>127</v>
      </c>
      <c r="AU332" s="142" t="s">
        <v>83</v>
      </c>
      <c r="AY332" s="17" t="s">
        <v>125</v>
      </c>
      <c r="BE332" s="143">
        <f>IF(N332="základní",J332,0)</f>
        <v>0</v>
      </c>
      <c r="BF332" s="143">
        <f>IF(N332="snížená",J332,0)</f>
        <v>0</v>
      </c>
      <c r="BG332" s="143">
        <f>IF(N332="zákl. přenesená",J332,0)</f>
        <v>0</v>
      </c>
      <c r="BH332" s="143">
        <f>IF(N332="sníž. přenesená",J332,0)</f>
        <v>0</v>
      </c>
      <c r="BI332" s="143">
        <f>IF(N332="nulová",J332,0)</f>
        <v>0</v>
      </c>
      <c r="BJ332" s="17" t="s">
        <v>81</v>
      </c>
      <c r="BK332" s="143">
        <f>ROUND(I332*H332,2)</f>
        <v>0</v>
      </c>
      <c r="BL332" s="17" t="s">
        <v>132</v>
      </c>
      <c r="BM332" s="142" t="s">
        <v>384</v>
      </c>
    </row>
    <row r="333" spans="2:65" s="1" customFormat="1" ht="48.75">
      <c r="B333" s="32"/>
      <c r="D333" s="144" t="s">
        <v>134</v>
      </c>
      <c r="F333" s="145" t="s">
        <v>385</v>
      </c>
      <c r="I333" s="146"/>
      <c r="L333" s="32"/>
      <c r="M333" s="147"/>
      <c r="U333" s="56"/>
      <c r="AT333" s="17" t="s">
        <v>134</v>
      </c>
      <c r="AU333" s="17" t="s">
        <v>83</v>
      </c>
    </row>
    <row r="334" spans="2:65" s="1" customFormat="1" ht="11.25">
      <c r="B334" s="32"/>
      <c r="D334" s="148" t="s">
        <v>136</v>
      </c>
      <c r="F334" s="149" t="s">
        <v>386</v>
      </c>
      <c r="I334" s="146"/>
      <c r="L334" s="32"/>
      <c r="M334" s="147"/>
      <c r="U334" s="56"/>
      <c r="AT334" s="17" t="s">
        <v>136</v>
      </c>
      <c r="AU334" s="17" t="s">
        <v>83</v>
      </c>
    </row>
    <row r="335" spans="2:65" s="12" customFormat="1" ht="11.25">
      <c r="B335" s="150"/>
      <c r="D335" s="144" t="s">
        <v>138</v>
      </c>
      <c r="E335" s="151" t="s">
        <v>1</v>
      </c>
      <c r="F335" s="152" t="s">
        <v>276</v>
      </c>
      <c r="H335" s="151" t="s">
        <v>1</v>
      </c>
      <c r="I335" s="153"/>
      <c r="L335" s="150"/>
      <c r="M335" s="154"/>
      <c r="U335" s="155"/>
      <c r="AT335" s="151" t="s">
        <v>138</v>
      </c>
      <c r="AU335" s="151" t="s">
        <v>83</v>
      </c>
      <c r="AV335" s="12" t="s">
        <v>81</v>
      </c>
      <c r="AW335" s="12" t="s">
        <v>30</v>
      </c>
      <c r="AX335" s="12" t="s">
        <v>73</v>
      </c>
      <c r="AY335" s="151" t="s">
        <v>125</v>
      </c>
    </row>
    <row r="336" spans="2:65" s="13" customFormat="1" ht="11.25">
      <c r="B336" s="156"/>
      <c r="D336" s="144" t="s">
        <v>138</v>
      </c>
      <c r="E336" s="157" t="s">
        <v>1</v>
      </c>
      <c r="F336" s="158" t="s">
        <v>277</v>
      </c>
      <c r="H336" s="159">
        <v>4</v>
      </c>
      <c r="I336" s="160"/>
      <c r="L336" s="156"/>
      <c r="M336" s="161"/>
      <c r="U336" s="162"/>
      <c r="AT336" s="157" t="s">
        <v>138</v>
      </c>
      <c r="AU336" s="157" t="s">
        <v>83</v>
      </c>
      <c r="AV336" s="13" t="s">
        <v>83</v>
      </c>
      <c r="AW336" s="13" t="s">
        <v>30</v>
      </c>
      <c r="AX336" s="13" t="s">
        <v>73</v>
      </c>
      <c r="AY336" s="157" t="s">
        <v>125</v>
      </c>
    </row>
    <row r="337" spans="2:65" s="14" customFormat="1" ht="11.25">
      <c r="B337" s="163"/>
      <c r="D337" s="144" t="s">
        <v>138</v>
      </c>
      <c r="E337" s="164" t="s">
        <v>1</v>
      </c>
      <c r="F337" s="165" t="s">
        <v>141</v>
      </c>
      <c r="H337" s="166">
        <v>4</v>
      </c>
      <c r="I337" s="167"/>
      <c r="L337" s="163"/>
      <c r="M337" s="168"/>
      <c r="U337" s="169"/>
      <c r="AT337" s="164" t="s">
        <v>138</v>
      </c>
      <c r="AU337" s="164" t="s">
        <v>83</v>
      </c>
      <c r="AV337" s="14" t="s">
        <v>132</v>
      </c>
      <c r="AW337" s="14" t="s">
        <v>30</v>
      </c>
      <c r="AX337" s="14" t="s">
        <v>81</v>
      </c>
      <c r="AY337" s="164" t="s">
        <v>125</v>
      </c>
    </row>
    <row r="338" spans="2:65" s="1" customFormat="1" ht="24.2" customHeight="1">
      <c r="B338" s="32"/>
      <c r="C338" s="170" t="s">
        <v>387</v>
      </c>
      <c r="D338" s="170" t="s">
        <v>190</v>
      </c>
      <c r="E338" s="171" t="s">
        <v>388</v>
      </c>
      <c r="F338" s="172" t="s">
        <v>389</v>
      </c>
      <c r="G338" s="173" t="s">
        <v>130</v>
      </c>
      <c r="H338" s="174">
        <v>4.4000000000000004</v>
      </c>
      <c r="I338" s="175"/>
      <c r="J338" s="176">
        <f>ROUND(I338*H338,2)</f>
        <v>0</v>
      </c>
      <c r="K338" s="172" t="s">
        <v>131</v>
      </c>
      <c r="L338" s="177"/>
      <c r="M338" s="178" t="s">
        <v>1</v>
      </c>
      <c r="N338" s="179" t="s">
        <v>38</v>
      </c>
      <c r="P338" s="140">
        <f>O338*H338</f>
        <v>0</v>
      </c>
      <c r="Q338" s="140">
        <v>0.13200000000000001</v>
      </c>
      <c r="R338" s="140">
        <f>Q338*H338</f>
        <v>0.58080000000000009</v>
      </c>
      <c r="S338" s="140">
        <v>0</v>
      </c>
      <c r="T338" s="140">
        <f>S338*H338</f>
        <v>0</v>
      </c>
      <c r="U338" s="141" t="s">
        <v>1</v>
      </c>
      <c r="AR338" s="142" t="s">
        <v>194</v>
      </c>
      <c r="AT338" s="142" t="s">
        <v>190</v>
      </c>
      <c r="AU338" s="142" t="s">
        <v>83</v>
      </c>
      <c r="AY338" s="17" t="s">
        <v>125</v>
      </c>
      <c r="BE338" s="143">
        <f>IF(N338="základní",J338,0)</f>
        <v>0</v>
      </c>
      <c r="BF338" s="143">
        <f>IF(N338="snížená",J338,0)</f>
        <v>0</v>
      </c>
      <c r="BG338" s="143">
        <f>IF(N338="zákl. přenesená",J338,0)</f>
        <v>0</v>
      </c>
      <c r="BH338" s="143">
        <f>IF(N338="sníž. přenesená",J338,0)</f>
        <v>0</v>
      </c>
      <c r="BI338" s="143">
        <f>IF(N338="nulová",J338,0)</f>
        <v>0</v>
      </c>
      <c r="BJ338" s="17" t="s">
        <v>81</v>
      </c>
      <c r="BK338" s="143">
        <f>ROUND(I338*H338,2)</f>
        <v>0</v>
      </c>
      <c r="BL338" s="17" t="s">
        <v>132</v>
      </c>
      <c r="BM338" s="142" t="s">
        <v>390</v>
      </c>
    </row>
    <row r="339" spans="2:65" s="1" customFormat="1" ht="11.25">
      <c r="B339" s="32"/>
      <c r="D339" s="144" t="s">
        <v>134</v>
      </c>
      <c r="F339" s="145" t="s">
        <v>389</v>
      </c>
      <c r="I339" s="146"/>
      <c r="L339" s="32"/>
      <c r="M339" s="147"/>
      <c r="U339" s="56"/>
      <c r="AT339" s="17" t="s">
        <v>134</v>
      </c>
      <c r="AU339" s="17" t="s">
        <v>83</v>
      </c>
    </row>
    <row r="340" spans="2:65" s="13" customFormat="1" ht="11.25">
      <c r="B340" s="156"/>
      <c r="D340" s="144" t="s">
        <v>138</v>
      </c>
      <c r="F340" s="158" t="s">
        <v>391</v>
      </c>
      <c r="H340" s="159">
        <v>4.4000000000000004</v>
      </c>
      <c r="I340" s="160"/>
      <c r="L340" s="156"/>
      <c r="M340" s="161"/>
      <c r="U340" s="162"/>
      <c r="AT340" s="157" t="s">
        <v>138</v>
      </c>
      <c r="AU340" s="157" t="s">
        <v>83</v>
      </c>
      <c r="AV340" s="13" t="s">
        <v>83</v>
      </c>
      <c r="AW340" s="13" t="s">
        <v>4</v>
      </c>
      <c r="AX340" s="13" t="s">
        <v>81</v>
      </c>
      <c r="AY340" s="157" t="s">
        <v>125</v>
      </c>
    </row>
    <row r="341" spans="2:65" s="1" customFormat="1" ht="24.2" customHeight="1">
      <c r="B341" s="32"/>
      <c r="C341" s="170" t="s">
        <v>392</v>
      </c>
      <c r="D341" s="170" t="s">
        <v>190</v>
      </c>
      <c r="E341" s="171" t="s">
        <v>393</v>
      </c>
      <c r="F341" s="172" t="s">
        <v>394</v>
      </c>
      <c r="G341" s="173" t="s">
        <v>130</v>
      </c>
      <c r="H341" s="174">
        <v>1.1000000000000001</v>
      </c>
      <c r="I341" s="175"/>
      <c r="J341" s="176">
        <f>ROUND(I341*H341,2)</f>
        <v>0</v>
      </c>
      <c r="K341" s="172" t="s">
        <v>131</v>
      </c>
      <c r="L341" s="177"/>
      <c r="M341" s="178" t="s">
        <v>1</v>
      </c>
      <c r="N341" s="179" t="s">
        <v>38</v>
      </c>
      <c r="P341" s="140">
        <f>O341*H341</f>
        <v>0</v>
      </c>
      <c r="Q341" s="140">
        <v>0.13100000000000001</v>
      </c>
      <c r="R341" s="140">
        <f>Q341*H341</f>
        <v>0.14410000000000001</v>
      </c>
      <c r="S341" s="140">
        <v>0</v>
      </c>
      <c r="T341" s="140">
        <f>S341*H341</f>
        <v>0</v>
      </c>
      <c r="U341" s="141" t="s">
        <v>1</v>
      </c>
      <c r="AR341" s="142" t="s">
        <v>194</v>
      </c>
      <c r="AT341" s="142" t="s">
        <v>190</v>
      </c>
      <c r="AU341" s="142" t="s">
        <v>83</v>
      </c>
      <c r="AY341" s="17" t="s">
        <v>125</v>
      </c>
      <c r="BE341" s="143">
        <f>IF(N341="základní",J341,0)</f>
        <v>0</v>
      </c>
      <c r="BF341" s="143">
        <f>IF(N341="snížená",J341,0)</f>
        <v>0</v>
      </c>
      <c r="BG341" s="143">
        <f>IF(N341="zákl. přenesená",J341,0)</f>
        <v>0</v>
      </c>
      <c r="BH341" s="143">
        <f>IF(N341="sníž. přenesená",J341,0)</f>
        <v>0</v>
      </c>
      <c r="BI341" s="143">
        <f>IF(N341="nulová",J341,0)</f>
        <v>0</v>
      </c>
      <c r="BJ341" s="17" t="s">
        <v>81</v>
      </c>
      <c r="BK341" s="143">
        <f>ROUND(I341*H341,2)</f>
        <v>0</v>
      </c>
      <c r="BL341" s="17" t="s">
        <v>132</v>
      </c>
      <c r="BM341" s="142" t="s">
        <v>395</v>
      </c>
    </row>
    <row r="342" spans="2:65" s="1" customFormat="1" ht="11.25">
      <c r="B342" s="32"/>
      <c r="D342" s="144" t="s">
        <v>134</v>
      </c>
      <c r="F342" s="145" t="s">
        <v>394</v>
      </c>
      <c r="I342" s="146"/>
      <c r="L342" s="32"/>
      <c r="M342" s="147"/>
      <c r="U342" s="56"/>
      <c r="AT342" s="17" t="s">
        <v>134</v>
      </c>
      <c r="AU342" s="17" t="s">
        <v>83</v>
      </c>
    </row>
    <row r="343" spans="2:65" s="13" customFormat="1" ht="11.25">
      <c r="B343" s="156"/>
      <c r="D343" s="144" t="s">
        <v>138</v>
      </c>
      <c r="F343" s="158" t="s">
        <v>396</v>
      </c>
      <c r="H343" s="159">
        <v>1.1000000000000001</v>
      </c>
      <c r="I343" s="160"/>
      <c r="L343" s="156"/>
      <c r="M343" s="161"/>
      <c r="U343" s="162"/>
      <c r="AT343" s="157" t="s">
        <v>138</v>
      </c>
      <c r="AU343" s="157" t="s">
        <v>83</v>
      </c>
      <c r="AV343" s="13" t="s">
        <v>83</v>
      </c>
      <c r="AW343" s="13" t="s">
        <v>4</v>
      </c>
      <c r="AX343" s="13" t="s">
        <v>81</v>
      </c>
      <c r="AY343" s="157" t="s">
        <v>125</v>
      </c>
    </row>
    <row r="344" spans="2:65" s="1" customFormat="1" ht="24.2" customHeight="1">
      <c r="B344" s="32"/>
      <c r="C344" s="131" t="s">
        <v>397</v>
      </c>
      <c r="D344" s="131" t="s">
        <v>127</v>
      </c>
      <c r="E344" s="132" t="s">
        <v>398</v>
      </c>
      <c r="F344" s="133" t="s">
        <v>399</v>
      </c>
      <c r="G344" s="134" t="s">
        <v>130</v>
      </c>
      <c r="H344" s="135">
        <v>284</v>
      </c>
      <c r="I344" s="136"/>
      <c r="J344" s="137">
        <f>ROUND(I344*H344,2)</f>
        <v>0</v>
      </c>
      <c r="K344" s="133" t="s">
        <v>131</v>
      </c>
      <c r="L344" s="32"/>
      <c r="M344" s="138" t="s">
        <v>1</v>
      </c>
      <c r="N344" s="139" t="s">
        <v>38</v>
      </c>
      <c r="P344" s="140">
        <f>O344*H344</f>
        <v>0</v>
      </c>
      <c r="Q344" s="140">
        <v>0.11162</v>
      </c>
      <c r="R344" s="140">
        <f>Q344*H344</f>
        <v>31.70008</v>
      </c>
      <c r="S344" s="140">
        <v>0</v>
      </c>
      <c r="T344" s="140">
        <f>S344*H344</f>
        <v>0</v>
      </c>
      <c r="U344" s="141" t="s">
        <v>1</v>
      </c>
      <c r="AR344" s="142" t="s">
        <v>132</v>
      </c>
      <c r="AT344" s="142" t="s">
        <v>127</v>
      </c>
      <c r="AU344" s="142" t="s">
        <v>83</v>
      </c>
      <c r="AY344" s="17" t="s">
        <v>125</v>
      </c>
      <c r="BE344" s="143">
        <f>IF(N344="základní",J344,0)</f>
        <v>0</v>
      </c>
      <c r="BF344" s="143">
        <f>IF(N344="snížená",J344,0)</f>
        <v>0</v>
      </c>
      <c r="BG344" s="143">
        <f>IF(N344="zákl. přenesená",J344,0)</f>
        <v>0</v>
      </c>
      <c r="BH344" s="143">
        <f>IF(N344="sníž. přenesená",J344,0)</f>
        <v>0</v>
      </c>
      <c r="BI344" s="143">
        <f>IF(N344="nulová",J344,0)</f>
        <v>0</v>
      </c>
      <c r="BJ344" s="17" t="s">
        <v>81</v>
      </c>
      <c r="BK344" s="143">
        <f>ROUND(I344*H344,2)</f>
        <v>0</v>
      </c>
      <c r="BL344" s="17" t="s">
        <v>132</v>
      </c>
      <c r="BM344" s="142" t="s">
        <v>400</v>
      </c>
    </row>
    <row r="345" spans="2:65" s="1" customFormat="1" ht="48.75">
      <c r="B345" s="32"/>
      <c r="D345" s="144" t="s">
        <v>134</v>
      </c>
      <c r="F345" s="145" t="s">
        <v>401</v>
      </c>
      <c r="I345" s="146"/>
      <c r="L345" s="32"/>
      <c r="M345" s="147"/>
      <c r="U345" s="56"/>
      <c r="AT345" s="17" t="s">
        <v>134</v>
      </c>
      <c r="AU345" s="17" t="s">
        <v>83</v>
      </c>
    </row>
    <row r="346" spans="2:65" s="1" customFormat="1" ht="11.25">
      <c r="B346" s="32"/>
      <c r="D346" s="148" t="s">
        <v>136</v>
      </c>
      <c r="F346" s="149" t="s">
        <v>402</v>
      </c>
      <c r="I346" s="146"/>
      <c r="L346" s="32"/>
      <c r="M346" s="147"/>
      <c r="U346" s="56"/>
      <c r="AT346" s="17" t="s">
        <v>136</v>
      </c>
      <c r="AU346" s="17" t="s">
        <v>83</v>
      </c>
    </row>
    <row r="347" spans="2:65" s="12" customFormat="1" ht="11.25">
      <c r="B347" s="150"/>
      <c r="D347" s="144" t="s">
        <v>138</v>
      </c>
      <c r="E347" s="151" t="s">
        <v>1</v>
      </c>
      <c r="F347" s="152" t="s">
        <v>272</v>
      </c>
      <c r="H347" s="151" t="s">
        <v>1</v>
      </c>
      <c r="I347" s="153"/>
      <c r="L347" s="150"/>
      <c r="M347" s="154"/>
      <c r="U347" s="155"/>
      <c r="AT347" s="151" t="s">
        <v>138</v>
      </c>
      <c r="AU347" s="151" t="s">
        <v>83</v>
      </c>
      <c r="AV347" s="12" t="s">
        <v>81</v>
      </c>
      <c r="AW347" s="12" t="s">
        <v>30</v>
      </c>
      <c r="AX347" s="12" t="s">
        <v>73</v>
      </c>
      <c r="AY347" s="151" t="s">
        <v>125</v>
      </c>
    </row>
    <row r="348" spans="2:65" s="13" customFormat="1" ht="11.25">
      <c r="B348" s="156"/>
      <c r="D348" s="144" t="s">
        <v>138</v>
      </c>
      <c r="E348" s="157" t="s">
        <v>1</v>
      </c>
      <c r="F348" s="158" t="s">
        <v>273</v>
      </c>
      <c r="H348" s="159">
        <v>258.8</v>
      </c>
      <c r="I348" s="160"/>
      <c r="L348" s="156"/>
      <c r="M348" s="161"/>
      <c r="U348" s="162"/>
      <c r="AT348" s="157" t="s">
        <v>138</v>
      </c>
      <c r="AU348" s="157" t="s">
        <v>83</v>
      </c>
      <c r="AV348" s="13" t="s">
        <v>83</v>
      </c>
      <c r="AW348" s="13" t="s">
        <v>30</v>
      </c>
      <c r="AX348" s="13" t="s">
        <v>73</v>
      </c>
      <c r="AY348" s="157" t="s">
        <v>125</v>
      </c>
    </row>
    <row r="349" spans="2:65" s="12" customFormat="1" ht="11.25">
      <c r="B349" s="150"/>
      <c r="D349" s="144" t="s">
        <v>138</v>
      </c>
      <c r="E349" s="151" t="s">
        <v>1</v>
      </c>
      <c r="F349" s="152" t="s">
        <v>278</v>
      </c>
      <c r="H349" s="151" t="s">
        <v>1</v>
      </c>
      <c r="I349" s="153"/>
      <c r="L349" s="150"/>
      <c r="M349" s="154"/>
      <c r="U349" s="155"/>
      <c r="AT349" s="151" t="s">
        <v>138</v>
      </c>
      <c r="AU349" s="151" t="s">
        <v>83</v>
      </c>
      <c r="AV349" s="12" t="s">
        <v>81</v>
      </c>
      <c r="AW349" s="12" t="s">
        <v>30</v>
      </c>
      <c r="AX349" s="12" t="s">
        <v>73</v>
      </c>
      <c r="AY349" s="151" t="s">
        <v>125</v>
      </c>
    </row>
    <row r="350" spans="2:65" s="13" customFormat="1" ht="11.25">
      <c r="B350" s="156"/>
      <c r="D350" s="144" t="s">
        <v>138</v>
      </c>
      <c r="E350" s="157" t="s">
        <v>1</v>
      </c>
      <c r="F350" s="158" t="s">
        <v>279</v>
      </c>
      <c r="H350" s="159">
        <v>25.2</v>
      </c>
      <c r="I350" s="160"/>
      <c r="L350" s="156"/>
      <c r="M350" s="161"/>
      <c r="U350" s="162"/>
      <c r="AT350" s="157" t="s">
        <v>138</v>
      </c>
      <c r="AU350" s="157" t="s">
        <v>83</v>
      </c>
      <c r="AV350" s="13" t="s">
        <v>83</v>
      </c>
      <c r="AW350" s="13" t="s">
        <v>30</v>
      </c>
      <c r="AX350" s="13" t="s">
        <v>73</v>
      </c>
      <c r="AY350" s="157" t="s">
        <v>125</v>
      </c>
    </row>
    <row r="351" spans="2:65" s="14" customFormat="1" ht="11.25">
      <c r="B351" s="163"/>
      <c r="D351" s="144" t="s">
        <v>138</v>
      </c>
      <c r="E351" s="164" t="s">
        <v>1</v>
      </c>
      <c r="F351" s="165" t="s">
        <v>141</v>
      </c>
      <c r="H351" s="166">
        <v>284</v>
      </c>
      <c r="I351" s="167"/>
      <c r="L351" s="163"/>
      <c r="M351" s="168"/>
      <c r="U351" s="169"/>
      <c r="AT351" s="164" t="s">
        <v>138</v>
      </c>
      <c r="AU351" s="164" t="s">
        <v>83</v>
      </c>
      <c r="AV351" s="14" t="s">
        <v>132</v>
      </c>
      <c r="AW351" s="14" t="s">
        <v>30</v>
      </c>
      <c r="AX351" s="14" t="s">
        <v>81</v>
      </c>
      <c r="AY351" s="164" t="s">
        <v>125</v>
      </c>
    </row>
    <row r="352" spans="2:65" s="1" customFormat="1" ht="24.2" customHeight="1">
      <c r="B352" s="32"/>
      <c r="C352" s="170" t="s">
        <v>403</v>
      </c>
      <c r="D352" s="170" t="s">
        <v>190</v>
      </c>
      <c r="E352" s="171" t="s">
        <v>404</v>
      </c>
      <c r="F352" s="172" t="s">
        <v>405</v>
      </c>
      <c r="G352" s="173" t="s">
        <v>130</v>
      </c>
      <c r="H352" s="174">
        <v>312.39999999999998</v>
      </c>
      <c r="I352" s="175"/>
      <c r="J352" s="176">
        <f>ROUND(I352*H352,2)</f>
        <v>0</v>
      </c>
      <c r="K352" s="172" t="s">
        <v>131</v>
      </c>
      <c r="L352" s="177"/>
      <c r="M352" s="178" t="s">
        <v>1</v>
      </c>
      <c r="N352" s="179" t="s">
        <v>38</v>
      </c>
      <c r="P352" s="140">
        <f>O352*H352</f>
        <v>0</v>
      </c>
      <c r="Q352" s="140">
        <v>0.17599999999999999</v>
      </c>
      <c r="R352" s="140">
        <f>Q352*H352</f>
        <v>54.982399999999991</v>
      </c>
      <c r="S352" s="140">
        <v>0</v>
      </c>
      <c r="T352" s="140">
        <f>S352*H352</f>
        <v>0</v>
      </c>
      <c r="U352" s="141" t="s">
        <v>1</v>
      </c>
      <c r="AR352" s="142" t="s">
        <v>194</v>
      </c>
      <c r="AT352" s="142" t="s">
        <v>190</v>
      </c>
      <c r="AU352" s="142" t="s">
        <v>83</v>
      </c>
      <c r="AY352" s="17" t="s">
        <v>125</v>
      </c>
      <c r="BE352" s="143">
        <f>IF(N352="základní",J352,0)</f>
        <v>0</v>
      </c>
      <c r="BF352" s="143">
        <f>IF(N352="snížená",J352,0)</f>
        <v>0</v>
      </c>
      <c r="BG352" s="143">
        <f>IF(N352="zákl. přenesená",J352,0)</f>
        <v>0</v>
      </c>
      <c r="BH352" s="143">
        <f>IF(N352="sníž. přenesená",J352,0)</f>
        <v>0</v>
      </c>
      <c r="BI352" s="143">
        <f>IF(N352="nulová",J352,0)</f>
        <v>0</v>
      </c>
      <c r="BJ352" s="17" t="s">
        <v>81</v>
      </c>
      <c r="BK352" s="143">
        <f>ROUND(I352*H352,2)</f>
        <v>0</v>
      </c>
      <c r="BL352" s="17" t="s">
        <v>132</v>
      </c>
      <c r="BM352" s="142" t="s">
        <v>406</v>
      </c>
    </row>
    <row r="353" spans="2:65" s="1" customFormat="1" ht="11.25">
      <c r="B353" s="32"/>
      <c r="D353" s="144" t="s">
        <v>134</v>
      </c>
      <c r="F353" s="145" t="s">
        <v>405</v>
      </c>
      <c r="I353" s="146"/>
      <c r="L353" s="32"/>
      <c r="M353" s="147"/>
      <c r="U353" s="56"/>
      <c r="AT353" s="17" t="s">
        <v>134</v>
      </c>
      <c r="AU353" s="17" t="s">
        <v>83</v>
      </c>
    </row>
    <row r="354" spans="2:65" s="13" customFormat="1" ht="11.25">
      <c r="B354" s="156"/>
      <c r="D354" s="144" t="s">
        <v>138</v>
      </c>
      <c r="F354" s="158" t="s">
        <v>407</v>
      </c>
      <c r="H354" s="159">
        <v>312.39999999999998</v>
      </c>
      <c r="I354" s="160"/>
      <c r="L354" s="156"/>
      <c r="M354" s="161"/>
      <c r="U354" s="162"/>
      <c r="AT354" s="157" t="s">
        <v>138</v>
      </c>
      <c r="AU354" s="157" t="s">
        <v>83</v>
      </c>
      <c r="AV354" s="13" t="s">
        <v>83</v>
      </c>
      <c r="AW354" s="13" t="s">
        <v>4</v>
      </c>
      <c r="AX354" s="13" t="s">
        <v>81</v>
      </c>
      <c r="AY354" s="157" t="s">
        <v>125</v>
      </c>
    </row>
    <row r="355" spans="2:65" s="1" customFormat="1" ht="24.2" customHeight="1">
      <c r="B355" s="32"/>
      <c r="C355" s="131" t="s">
        <v>408</v>
      </c>
      <c r="D355" s="131" t="s">
        <v>127</v>
      </c>
      <c r="E355" s="132" t="s">
        <v>409</v>
      </c>
      <c r="F355" s="133" t="s">
        <v>410</v>
      </c>
      <c r="G355" s="134" t="s">
        <v>130</v>
      </c>
      <c r="H355" s="135">
        <v>97.5</v>
      </c>
      <c r="I355" s="136"/>
      <c r="J355" s="137">
        <f>ROUND(I355*H355,2)</f>
        <v>0</v>
      </c>
      <c r="K355" s="133" t="s">
        <v>131</v>
      </c>
      <c r="L355" s="32"/>
      <c r="M355" s="138" t="s">
        <v>1</v>
      </c>
      <c r="N355" s="139" t="s">
        <v>38</v>
      </c>
      <c r="P355" s="140">
        <f>O355*H355</f>
        <v>0</v>
      </c>
      <c r="Q355" s="140">
        <v>0.1081</v>
      </c>
      <c r="R355" s="140">
        <f>Q355*H355</f>
        <v>10.53975</v>
      </c>
      <c r="S355" s="140">
        <v>0</v>
      </c>
      <c r="T355" s="140">
        <f>S355*H355</f>
        <v>0</v>
      </c>
      <c r="U355" s="141" t="s">
        <v>1</v>
      </c>
      <c r="AR355" s="142" t="s">
        <v>132</v>
      </c>
      <c r="AT355" s="142" t="s">
        <v>127</v>
      </c>
      <c r="AU355" s="142" t="s">
        <v>83</v>
      </c>
      <c r="AY355" s="17" t="s">
        <v>125</v>
      </c>
      <c r="BE355" s="143">
        <f>IF(N355="základní",J355,0)</f>
        <v>0</v>
      </c>
      <c r="BF355" s="143">
        <f>IF(N355="snížená",J355,0)</f>
        <v>0</v>
      </c>
      <c r="BG355" s="143">
        <f>IF(N355="zákl. přenesená",J355,0)</f>
        <v>0</v>
      </c>
      <c r="BH355" s="143">
        <f>IF(N355="sníž. přenesená",J355,0)</f>
        <v>0</v>
      </c>
      <c r="BI355" s="143">
        <f>IF(N355="nulová",J355,0)</f>
        <v>0</v>
      </c>
      <c r="BJ355" s="17" t="s">
        <v>81</v>
      </c>
      <c r="BK355" s="143">
        <f>ROUND(I355*H355,2)</f>
        <v>0</v>
      </c>
      <c r="BL355" s="17" t="s">
        <v>132</v>
      </c>
      <c r="BM355" s="142" t="s">
        <v>411</v>
      </c>
    </row>
    <row r="356" spans="2:65" s="1" customFormat="1" ht="48.75">
      <c r="B356" s="32"/>
      <c r="D356" s="144" t="s">
        <v>134</v>
      </c>
      <c r="F356" s="145" t="s">
        <v>412</v>
      </c>
      <c r="I356" s="146"/>
      <c r="L356" s="32"/>
      <c r="M356" s="147"/>
      <c r="U356" s="56"/>
      <c r="AT356" s="17" t="s">
        <v>134</v>
      </c>
      <c r="AU356" s="17" t="s">
        <v>83</v>
      </c>
    </row>
    <row r="357" spans="2:65" s="1" customFormat="1" ht="11.25">
      <c r="B357" s="32"/>
      <c r="D357" s="148" t="s">
        <v>136</v>
      </c>
      <c r="F357" s="149" t="s">
        <v>413</v>
      </c>
      <c r="I357" s="146"/>
      <c r="L357" s="32"/>
      <c r="M357" s="147"/>
      <c r="U357" s="56"/>
      <c r="AT357" s="17" t="s">
        <v>136</v>
      </c>
      <c r="AU357" s="17" t="s">
        <v>83</v>
      </c>
    </row>
    <row r="358" spans="2:65" s="12" customFormat="1" ht="11.25">
      <c r="B358" s="150"/>
      <c r="D358" s="144" t="s">
        <v>138</v>
      </c>
      <c r="E358" s="151" t="s">
        <v>1</v>
      </c>
      <c r="F358" s="152" t="s">
        <v>274</v>
      </c>
      <c r="H358" s="151" t="s">
        <v>1</v>
      </c>
      <c r="I358" s="153"/>
      <c r="L358" s="150"/>
      <c r="M358" s="154"/>
      <c r="U358" s="155"/>
      <c r="AT358" s="151" t="s">
        <v>138</v>
      </c>
      <c r="AU358" s="151" t="s">
        <v>83</v>
      </c>
      <c r="AV358" s="12" t="s">
        <v>81</v>
      </c>
      <c r="AW358" s="12" t="s">
        <v>30</v>
      </c>
      <c r="AX358" s="12" t="s">
        <v>73</v>
      </c>
      <c r="AY358" s="151" t="s">
        <v>125</v>
      </c>
    </row>
    <row r="359" spans="2:65" s="13" customFormat="1" ht="11.25">
      <c r="B359" s="156"/>
      <c r="D359" s="144" t="s">
        <v>138</v>
      </c>
      <c r="E359" s="157" t="s">
        <v>1</v>
      </c>
      <c r="F359" s="158" t="s">
        <v>275</v>
      </c>
      <c r="H359" s="159">
        <v>97.5</v>
      </c>
      <c r="I359" s="160"/>
      <c r="L359" s="156"/>
      <c r="M359" s="161"/>
      <c r="U359" s="162"/>
      <c r="AT359" s="157" t="s">
        <v>138</v>
      </c>
      <c r="AU359" s="157" t="s">
        <v>83</v>
      </c>
      <c r="AV359" s="13" t="s">
        <v>83</v>
      </c>
      <c r="AW359" s="13" t="s">
        <v>30</v>
      </c>
      <c r="AX359" s="13" t="s">
        <v>73</v>
      </c>
      <c r="AY359" s="157" t="s">
        <v>125</v>
      </c>
    </row>
    <row r="360" spans="2:65" s="14" customFormat="1" ht="11.25">
      <c r="B360" s="163"/>
      <c r="D360" s="144" t="s">
        <v>138</v>
      </c>
      <c r="E360" s="164" t="s">
        <v>1</v>
      </c>
      <c r="F360" s="165" t="s">
        <v>141</v>
      </c>
      <c r="H360" s="166">
        <v>97.5</v>
      </c>
      <c r="I360" s="167"/>
      <c r="L360" s="163"/>
      <c r="M360" s="168"/>
      <c r="U360" s="169"/>
      <c r="AT360" s="164" t="s">
        <v>138</v>
      </c>
      <c r="AU360" s="164" t="s">
        <v>83</v>
      </c>
      <c r="AV360" s="14" t="s">
        <v>132</v>
      </c>
      <c r="AW360" s="14" t="s">
        <v>30</v>
      </c>
      <c r="AX360" s="14" t="s">
        <v>81</v>
      </c>
      <c r="AY360" s="164" t="s">
        <v>125</v>
      </c>
    </row>
    <row r="361" spans="2:65" s="1" customFormat="1" ht="24.2" customHeight="1">
      <c r="B361" s="32"/>
      <c r="C361" s="170" t="s">
        <v>414</v>
      </c>
      <c r="D361" s="170" t="s">
        <v>190</v>
      </c>
      <c r="E361" s="171" t="s">
        <v>415</v>
      </c>
      <c r="F361" s="172" t="s">
        <v>416</v>
      </c>
      <c r="G361" s="173" t="s">
        <v>130</v>
      </c>
      <c r="H361" s="174">
        <v>107.25</v>
      </c>
      <c r="I361" s="175"/>
      <c r="J361" s="176">
        <f>ROUND(I361*H361,2)</f>
        <v>0</v>
      </c>
      <c r="K361" s="172" t="s">
        <v>1</v>
      </c>
      <c r="L361" s="177"/>
      <c r="M361" s="178" t="s">
        <v>1</v>
      </c>
      <c r="N361" s="179" t="s">
        <v>38</v>
      </c>
      <c r="P361" s="140">
        <f>O361*H361</f>
        <v>0</v>
      </c>
      <c r="Q361" s="140">
        <v>0.14607999999999999</v>
      </c>
      <c r="R361" s="140">
        <f>Q361*H361</f>
        <v>15.667079999999999</v>
      </c>
      <c r="S361" s="140">
        <v>0</v>
      </c>
      <c r="T361" s="140">
        <f>S361*H361</f>
        <v>0</v>
      </c>
      <c r="U361" s="141" t="s">
        <v>1</v>
      </c>
      <c r="AR361" s="142" t="s">
        <v>194</v>
      </c>
      <c r="AT361" s="142" t="s">
        <v>190</v>
      </c>
      <c r="AU361" s="142" t="s">
        <v>83</v>
      </c>
      <c r="AY361" s="17" t="s">
        <v>125</v>
      </c>
      <c r="BE361" s="143">
        <f>IF(N361="základní",J361,0)</f>
        <v>0</v>
      </c>
      <c r="BF361" s="143">
        <f>IF(N361="snížená",J361,0)</f>
        <v>0</v>
      </c>
      <c r="BG361" s="143">
        <f>IF(N361="zákl. přenesená",J361,0)</f>
        <v>0</v>
      </c>
      <c r="BH361" s="143">
        <f>IF(N361="sníž. přenesená",J361,0)</f>
        <v>0</v>
      </c>
      <c r="BI361" s="143">
        <f>IF(N361="nulová",J361,0)</f>
        <v>0</v>
      </c>
      <c r="BJ361" s="17" t="s">
        <v>81</v>
      </c>
      <c r="BK361" s="143">
        <f>ROUND(I361*H361,2)</f>
        <v>0</v>
      </c>
      <c r="BL361" s="17" t="s">
        <v>132</v>
      </c>
      <c r="BM361" s="142" t="s">
        <v>417</v>
      </c>
    </row>
    <row r="362" spans="2:65" s="1" customFormat="1" ht="11.25">
      <c r="B362" s="32"/>
      <c r="D362" s="144" t="s">
        <v>134</v>
      </c>
      <c r="F362" s="145" t="s">
        <v>416</v>
      </c>
      <c r="I362" s="146"/>
      <c r="L362" s="32"/>
      <c r="M362" s="147"/>
      <c r="U362" s="56"/>
      <c r="AT362" s="17" t="s">
        <v>134</v>
      </c>
      <c r="AU362" s="17" t="s">
        <v>83</v>
      </c>
    </row>
    <row r="363" spans="2:65" s="13" customFormat="1" ht="11.25">
      <c r="B363" s="156"/>
      <c r="D363" s="144" t="s">
        <v>138</v>
      </c>
      <c r="F363" s="158" t="s">
        <v>418</v>
      </c>
      <c r="H363" s="159">
        <v>107.25</v>
      </c>
      <c r="I363" s="160"/>
      <c r="L363" s="156"/>
      <c r="M363" s="161"/>
      <c r="U363" s="162"/>
      <c r="AT363" s="157" t="s">
        <v>138</v>
      </c>
      <c r="AU363" s="157" t="s">
        <v>83</v>
      </c>
      <c r="AV363" s="13" t="s">
        <v>83</v>
      </c>
      <c r="AW363" s="13" t="s">
        <v>4</v>
      </c>
      <c r="AX363" s="13" t="s">
        <v>81</v>
      </c>
      <c r="AY363" s="157" t="s">
        <v>125</v>
      </c>
    </row>
    <row r="364" spans="2:65" s="11" customFormat="1" ht="22.9" customHeight="1">
      <c r="B364" s="119"/>
      <c r="D364" s="120" t="s">
        <v>72</v>
      </c>
      <c r="E364" s="129" t="s">
        <v>202</v>
      </c>
      <c r="F364" s="129" t="s">
        <v>419</v>
      </c>
      <c r="I364" s="122"/>
      <c r="J364" s="130">
        <f>BK364</f>
        <v>0</v>
      </c>
      <c r="L364" s="119"/>
      <c r="M364" s="124"/>
      <c r="P364" s="125">
        <f>SUM(P365:P441)</f>
        <v>0</v>
      </c>
      <c r="R364" s="125">
        <f>SUM(R365:R441)</f>
        <v>229.28637178</v>
      </c>
      <c r="T364" s="125">
        <f>SUM(T365:T441)</f>
        <v>0</v>
      </c>
      <c r="U364" s="126"/>
      <c r="AR364" s="120" t="s">
        <v>81</v>
      </c>
      <c r="AT364" s="127" t="s">
        <v>72</v>
      </c>
      <c r="AU364" s="127" t="s">
        <v>81</v>
      </c>
      <c r="AY364" s="120" t="s">
        <v>125</v>
      </c>
      <c r="BK364" s="128">
        <f>SUM(BK365:BK441)</f>
        <v>0</v>
      </c>
    </row>
    <row r="365" spans="2:65" s="1" customFormat="1" ht="24.2" customHeight="1">
      <c r="B365" s="32"/>
      <c r="C365" s="131" t="s">
        <v>420</v>
      </c>
      <c r="D365" s="131" t="s">
        <v>127</v>
      </c>
      <c r="E365" s="132" t="s">
        <v>421</v>
      </c>
      <c r="F365" s="133" t="s">
        <v>422</v>
      </c>
      <c r="G365" s="134" t="s">
        <v>423</v>
      </c>
      <c r="H365" s="135">
        <v>1</v>
      </c>
      <c r="I365" s="136"/>
      <c r="J365" s="137">
        <f>ROUND(I365*H365,2)</f>
        <v>0</v>
      </c>
      <c r="K365" s="133" t="s">
        <v>131</v>
      </c>
      <c r="L365" s="32"/>
      <c r="M365" s="138" t="s">
        <v>1</v>
      </c>
      <c r="N365" s="139" t="s">
        <v>38</v>
      </c>
      <c r="P365" s="140">
        <f>O365*H365</f>
        <v>0</v>
      </c>
      <c r="Q365" s="140">
        <v>6.9999999999999999E-4</v>
      </c>
      <c r="R365" s="140">
        <f>Q365*H365</f>
        <v>6.9999999999999999E-4</v>
      </c>
      <c r="S365" s="140">
        <v>0</v>
      </c>
      <c r="T365" s="140">
        <f>S365*H365</f>
        <v>0</v>
      </c>
      <c r="U365" s="141" t="s">
        <v>1</v>
      </c>
      <c r="AR365" s="142" t="s">
        <v>132</v>
      </c>
      <c r="AT365" s="142" t="s">
        <v>127</v>
      </c>
      <c r="AU365" s="142" t="s">
        <v>83</v>
      </c>
      <c r="AY365" s="17" t="s">
        <v>125</v>
      </c>
      <c r="BE365" s="143">
        <f>IF(N365="základní",J365,0)</f>
        <v>0</v>
      </c>
      <c r="BF365" s="143">
        <f>IF(N365="snížená",J365,0)</f>
        <v>0</v>
      </c>
      <c r="BG365" s="143">
        <f>IF(N365="zákl. přenesená",J365,0)</f>
        <v>0</v>
      </c>
      <c r="BH365" s="143">
        <f>IF(N365="sníž. přenesená",J365,0)</f>
        <v>0</v>
      </c>
      <c r="BI365" s="143">
        <f>IF(N365="nulová",J365,0)</f>
        <v>0</v>
      </c>
      <c r="BJ365" s="17" t="s">
        <v>81</v>
      </c>
      <c r="BK365" s="143">
        <f>ROUND(I365*H365,2)</f>
        <v>0</v>
      </c>
      <c r="BL365" s="17" t="s">
        <v>132</v>
      </c>
      <c r="BM365" s="142" t="s">
        <v>424</v>
      </c>
    </row>
    <row r="366" spans="2:65" s="1" customFormat="1" ht="19.5">
      <c r="B366" s="32"/>
      <c r="D366" s="144" t="s">
        <v>134</v>
      </c>
      <c r="F366" s="145" t="s">
        <v>425</v>
      </c>
      <c r="I366" s="146"/>
      <c r="L366" s="32"/>
      <c r="M366" s="147"/>
      <c r="U366" s="56"/>
      <c r="AT366" s="17" t="s">
        <v>134</v>
      </c>
      <c r="AU366" s="17" t="s">
        <v>83</v>
      </c>
    </row>
    <row r="367" spans="2:65" s="1" customFormat="1" ht="11.25">
      <c r="B367" s="32"/>
      <c r="D367" s="148" t="s">
        <v>136</v>
      </c>
      <c r="F367" s="149" t="s">
        <v>426</v>
      </c>
      <c r="I367" s="146"/>
      <c r="L367" s="32"/>
      <c r="M367" s="147"/>
      <c r="U367" s="56"/>
      <c r="AT367" s="17" t="s">
        <v>136</v>
      </c>
      <c r="AU367" s="17" t="s">
        <v>83</v>
      </c>
    </row>
    <row r="368" spans="2:65" s="1" customFormat="1" ht="16.5" customHeight="1">
      <c r="B368" s="32"/>
      <c r="C368" s="170" t="s">
        <v>427</v>
      </c>
      <c r="D368" s="170" t="s">
        <v>190</v>
      </c>
      <c r="E368" s="171" t="s">
        <v>428</v>
      </c>
      <c r="F368" s="172" t="s">
        <v>429</v>
      </c>
      <c r="G368" s="173" t="s">
        <v>423</v>
      </c>
      <c r="H368" s="174">
        <v>1</v>
      </c>
      <c r="I368" s="175"/>
      <c r="J368" s="176">
        <f>ROUND(I368*H368,2)</f>
        <v>0</v>
      </c>
      <c r="K368" s="172" t="s">
        <v>131</v>
      </c>
      <c r="L368" s="177"/>
      <c r="M368" s="178" t="s">
        <v>1</v>
      </c>
      <c r="N368" s="179" t="s">
        <v>38</v>
      </c>
      <c r="P368" s="140">
        <f>O368*H368</f>
        <v>0</v>
      </c>
      <c r="Q368" s="140">
        <v>4.0000000000000001E-3</v>
      </c>
      <c r="R368" s="140">
        <f>Q368*H368</f>
        <v>4.0000000000000001E-3</v>
      </c>
      <c r="S368" s="140">
        <v>0</v>
      </c>
      <c r="T368" s="140">
        <f>S368*H368</f>
        <v>0</v>
      </c>
      <c r="U368" s="141" t="s">
        <v>1</v>
      </c>
      <c r="AR368" s="142" t="s">
        <v>194</v>
      </c>
      <c r="AT368" s="142" t="s">
        <v>190</v>
      </c>
      <c r="AU368" s="142" t="s">
        <v>83</v>
      </c>
      <c r="AY368" s="17" t="s">
        <v>125</v>
      </c>
      <c r="BE368" s="143">
        <f>IF(N368="základní",J368,0)</f>
        <v>0</v>
      </c>
      <c r="BF368" s="143">
        <f>IF(N368="snížená",J368,0)</f>
        <v>0</v>
      </c>
      <c r="BG368" s="143">
        <f>IF(N368="zákl. přenesená",J368,0)</f>
        <v>0</v>
      </c>
      <c r="BH368" s="143">
        <f>IF(N368="sníž. přenesená",J368,0)</f>
        <v>0</v>
      </c>
      <c r="BI368" s="143">
        <f>IF(N368="nulová",J368,0)</f>
        <v>0</v>
      </c>
      <c r="BJ368" s="17" t="s">
        <v>81</v>
      </c>
      <c r="BK368" s="143">
        <f>ROUND(I368*H368,2)</f>
        <v>0</v>
      </c>
      <c r="BL368" s="17" t="s">
        <v>132</v>
      </c>
      <c r="BM368" s="142" t="s">
        <v>430</v>
      </c>
    </row>
    <row r="369" spans="2:65" s="1" customFormat="1" ht="11.25">
      <c r="B369" s="32"/>
      <c r="D369" s="144" t="s">
        <v>134</v>
      </c>
      <c r="F369" s="145" t="s">
        <v>429</v>
      </c>
      <c r="I369" s="146"/>
      <c r="L369" s="32"/>
      <c r="M369" s="147"/>
      <c r="U369" s="56"/>
      <c r="AT369" s="17" t="s">
        <v>134</v>
      </c>
      <c r="AU369" s="17" t="s">
        <v>83</v>
      </c>
    </row>
    <row r="370" spans="2:65" s="1" customFormat="1" ht="24.2" customHeight="1">
      <c r="B370" s="32"/>
      <c r="C370" s="131" t="s">
        <v>431</v>
      </c>
      <c r="D370" s="131" t="s">
        <v>127</v>
      </c>
      <c r="E370" s="132" t="s">
        <v>432</v>
      </c>
      <c r="F370" s="133" t="s">
        <v>433</v>
      </c>
      <c r="G370" s="134" t="s">
        <v>423</v>
      </c>
      <c r="H370" s="135">
        <v>1</v>
      </c>
      <c r="I370" s="136"/>
      <c r="J370" s="137">
        <f>ROUND(I370*H370,2)</f>
        <v>0</v>
      </c>
      <c r="K370" s="133" t="s">
        <v>131</v>
      </c>
      <c r="L370" s="32"/>
      <c r="M370" s="138" t="s">
        <v>1</v>
      </c>
      <c r="N370" s="139" t="s">
        <v>38</v>
      </c>
      <c r="P370" s="140">
        <f>O370*H370</f>
        <v>0</v>
      </c>
      <c r="Q370" s="140">
        <v>0.11276</v>
      </c>
      <c r="R370" s="140">
        <f>Q370*H370</f>
        <v>0.11276</v>
      </c>
      <c r="S370" s="140">
        <v>0</v>
      </c>
      <c r="T370" s="140">
        <f>S370*H370</f>
        <v>0</v>
      </c>
      <c r="U370" s="141" t="s">
        <v>1</v>
      </c>
      <c r="AR370" s="142" t="s">
        <v>132</v>
      </c>
      <c r="AT370" s="142" t="s">
        <v>127</v>
      </c>
      <c r="AU370" s="142" t="s">
        <v>83</v>
      </c>
      <c r="AY370" s="17" t="s">
        <v>125</v>
      </c>
      <c r="BE370" s="143">
        <f>IF(N370="základní",J370,0)</f>
        <v>0</v>
      </c>
      <c r="BF370" s="143">
        <f>IF(N370="snížená",J370,0)</f>
        <v>0</v>
      </c>
      <c r="BG370" s="143">
        <f>IF(N370="zákl. přenesená",J370,0)</f>
        <v>0</v>
      </c>
      <c r="BH370" s="143">
        <f>IF(N370="sníž. přenesená",J370,0)</f>
        <v>0</v>
      </c>
      <c r="BI370" s="143">
        <f>IF(N370="nulová",J370,0)</f>
        <v>0</v>
      </c>
      <c r="BJ370" s="17" t="s">
        <v>81</v>
      </c>
      <c r="BK370" s="143">
        <f>ROUND(I370*H370,2)</f>
        <v>0</v>
      </c>
      <c r="BL370" s="17" t="s">
        <v>132</v>
      </c>
      <c r="BM370" s="142" t="s">
        <v>434</v>
      </c>
    </row>
    <row r="371" spans="2:65" s="1" customFormat="1" ht="19.5">
      <c r="B371" s="32"/>
      <c r="D371" s="144" t="s">
        <v>134</v>
      </c>
      <c r="F371" s="145" t="s">
        <v>435</v>
      </c>
      <c r="I371" s="146"/>
      <c r="L371" s="32"/>
      <c r="M371" s="147"/>
      <c r="U371" s="56"/>
      <c r="AT371" s="17" t="s">
        <v>134</v>
      </c>
      <c r="AU371" s="17" t="s">
        <v>83</v>
      </c>
    </row>
    <row r="372" spans="2:65" s="1" customFormat="1" ht="11.25">
      <c r="B372" s="32"/>
      <c r="D372" s="148" t="s">
        <v>136</v>
      </c>
      <c r="F372" s="149" t="s">
        <v>436</v>
      </c>
      <c r="I372" s="146"/>
      <c r="L372" s="32"/>
      <c r="M372" s="147"/>
      <c r="U372" s="56"/>
      <c r="AT372" s="17" t="s">
        <v>136</v>
      </c>
      <c r="AU372" s="17" t="s">
        <v>83</v>
      </c>
    </row>
    <row r="373" spans="2:65" s="1" customFormat="1" ht="21.75" customHeight="1">
      <c r="B373" s="32"/>
      <c r="C373" s="170" t="s">
        <v>437</v>
      </c>
      <c r="D373" s="170" t="s">
        <v>190</v>
      </c>
      <c r="E373" s="171" t="s">
        <v>438</v>
      </c>
      <c r="F373" s="172" t="s">
        <v>439</v>
      </c>
      <c r="G373" s="173" t="s">
        <v>423</v>
      </c>
      <c r="H373" s="174">
        <v>1</v>
      </c>
      <c r="I373" s="175"/>
      <c r="J373" s="176">
        <f>ROUND(I373*H373,2)</f>
        <v>0</v>
      </c>
      <c r="K373" s="172" t="s">
        <v>131</v>
      </c>
      <c r="L373" s="177"/>
      <c r="M373" s="178" t="s">
        <v>1</v>
      </c>
      <c r="N373" s="179" t="s">
        <v>38</v>
      </c>
      <c r="P373" s="140">
        <f>O373*H373</f>
        <v>0</v>
      </c>
      <c r="Q373" s="140">
        <v>6.4999999999999997E-3</v>
      </c>
      <c r="R373" s="140">
        <f>Q373*H373</f>
        <v>6.4999999999999997E-3</v>
      </c>
      <c r="S373" s="140">
        <v>0</v>
      </c>
      <c r="T373" s="140">
        <f>S373*H373</f>
        <v>0</v>
      </c>
      <c r="U373" s="141" t="s">
        <v>1</v>
      </c>
      <c r="AR373" s="142" t="s">
        <v>194</v>
      </c>
      <c r="AT373" s="142" t="s">
        <v>190</v>
      </c>
      <c r="AU373" s="142" t="s">
        <v>83</v>
      </c>
      <c r="AY373" s="17" t="s">
        <v>125</v>
      </c>
      <c r="BE373" s="143">
        <f>IF(N373="základní",J373,0)</f>
        <v>0</v>
      </c>
      <c r="BF373" s="143">
        <f>IF(N373="snížená",J373,0)</f>
        <v>0</v>
      </c>
      <c r="BG373" s="143">
        <f>IF(N373="zákl. přenesená",J373,0)</f>
        <v>0</v>
      </c>
      <c r="BH373" s="143">
        <f>IF(N373="sníž. přenesená",J373,0)</f>
        <v>0</v>
      </c>
      <c r="BI373" s="143">
        <f>IF(N373="nulová",J373,0)</f>
        <v>0</v>
      </c>
      <c r="BJ373" s="17" t="s">
        <v>81</v>
      </c>
      <c r="BK373" s="143">
        <f>ROUND(I373*H373,2)</f>
        <v>0</v>
      </c>
      <c r="BL373" s="17" t="s">
        <v>132</v>
      </c>
      <c r="BM373" s="142" t="s">
        <v>440</v>
      </c>
    </row>
    <row r="374" spans="2:65" s="1" customFormat="1" ht="11.25">
      <c r="B374" s="32"/>
      <c r="D374" s="144" t="s">
        <v>134</v>
      </c>
      <c r="F374" s="145" t="s">
        <v>439</v>
      </c>
      <c r="I374" s="146"/>
      <c r="L374" s="32"/>
      <c r="M374" s="147"/>
      <c r="U374" s="56"/>
      <c r="AT374" s="17" t="s">
        <v>134</v>
      </c>
      <c r="AU374" s="17" t="s">
        <v>83</v>
      </c>
    </row>
    <row r="375" spans="2:65" s="1" customFormat="1" ht="16.5" customHeight="1">
      <c r="B375" s="32"/>
      <c r="C375" s="170" t="s">
        <v>441</v>
      </c>
      <c r="D375" s="170" t="s">
        <v>190</v>
      </c>
      <c r="E375" s="171" t="s">
        <v>442</v>
      </c>
      <c r="F375" s="172" t="s">
        <v>443</v>
      </c>
      <c r="G375" s="173" t="s">
        <v>423</v>
      </c>
      <c r="H375" s="174">
        <v>1</v>
      </c>
      <c r="I375" s="175"/>
      <c r="J375" s="176">
        <f>ROUND(I375*H375,2)</f>
        <v>0</v>
      </c>
      <c r="K375" s="172" t="s">
        <v>131</v>
      </c>
      <c r="L375" s="177"/>
      <c r="M375" s="178" t="s">
        <v>1</v>
      </c>
      <c r="N375" s="179" t="s">
        <v>38</v>
      </c>
      <c r="P375" s="140">
        <f>O375*H375</f>
        <v>0</v>
      </c>
      <c r="Q375" s="140">
        <v>3.3E-3</v>
      </c>
      <c r="R375" s="140">
        <f>Q375*H375</f>
        <v>3.3E-3</v>
      </c>
      <c r="S375" s="140">
        <v>0</v>
      </c>
      <c r="T375" s="140">
        <f>S375*H375</f>
        <v>0</v>
      </c>
      <c r="U375" s="141" t="s">
        <v>1</v>
      </c>
      <c r="AR375" s="142" t="s">
        <v>194</v>
      </c>
      <c r="AT375" s="142" t="s">
        <v>190</v>
      </c>
      <c r="AU375" s="142" t="s">
        <v>83</v>
      </c>
      <c r="AY375" s="17" t="s">
        <v>125</v>
      </c>
      <c r="BE375" s="143">
        <f>IF(N375="základní",J375,0)</f>
        <v>0</v>
      </c>
      <c r="BF375" s="143">
        <f>IF(N375="snížená",J375,0)</f>
        <v>0</v>
      </c>
      <c r="BG375" s="143">
        <f>IF(N375="zákl. přenesená",J375,0)</f>
        <v>0</v>
      </c>
      <c r="BH375" s="143">
        <f>IF(N375="sníž. přenesená",J375,0)</f>
        <v>0</v>
      </c>
      <c r="BI375" s="143">
        <f>IF(N375="nulová",J375,0)</f>
        <v>0</v>
      </c>
      <c r="BJ375" s="17" t="s">
        <v>81</v>
      </c>
      <c r="BK375" s="143">
        <f>ROUND(I375*H375,2)</f>
        <v>0</v>
      </c>
      <c r="BL375" s="17" t="s">
        <v>132</v>
      </c>
      <c r="BM375" s="142" t="s">
        <v>444</v>
      </c>
    </row>
    <row r="376" spans="2:65" s="1" customFormat="1" ht="11.25">
      <c r="B376" s="32"/>
      <c r="D376" s="144" t="s">
        <v>134</v>
      </c>
      <c r="F376" s="145" t="s">
        <v>443</v>
      </c>
      <c r="I376" s="146"/>
      <c r="L376" s="32"/>
      <c r="M376" s="147"/>
      <c r="U376" s="56"/>
      <c r="AT376" s="17" t="s">
        <v>134</v>
      </c>
      <c r="AU376" s="17" t="s">
        <v>83</v>
      </c>
    </row>
    <row r="377" spans="2:65" s="1" customFormat="1" ht="16.5" customHeight="1">
      <c r="B377" s="32"/>
      <c r="C377" s="170" t="s">
        <v>445</v>
      </c>
      <c r="D377" s="170" t="s">
        <v>190</v>
      </c>
      <c r="E377" s="171" t="s">
        <v>446</v>
      </c>
      <c r="F377" s="172" t="s">
        <v>447</v>
      </c>
      <c r="G377" s="173" t="s">
        <v>423</v>
      </c>
      <c r="H377" s="174">
        <v>1</v>
      </c>
      <c r="I377" s="175"/>
      <c r="J377" s="176">
        <f>ROUND(I377*H377,2)</f>
        <v>0</v>
      </c>
      <c r="K377" s="172" t="s">
        <v>131</v>
      </c>
      <c r="L377" s="177"/>
      <c r="M377" s="178" t="s">
        <v>1</v>
      </c>
      <c r="N377" s="179" t="s">
        <v>38</v>
      </c>
      <c r="P377" s="140">
        <f>O377*H377</f>
        <v>0</v>
      </c>
      <c r="Q377" s="140">
        <v>4.0000000000000002E-4</v>
      </c>
      <c r="R377" s="140">
        <f>Q377*H377</f>
        <v>4.0000000000000002E-4</v>
      </c>
      <c r="S377" s="140">
        <v>0</v>
      </c>
      <c r="T377" s="140">
        <f>S377*H377</f>
        <v>0</v>
      </c>
      <c r="U377" s="141" t="s">
        <v>1</v>
      </c>
      <c r="AR377" s="142" t="s">
        <v>194</v>
      </c>
      <c r="AT377" s="142" t="s">
        <v>190</v>
      </c>
      <c r="AU377" s="142" t="s">
        <v>83</v>
      </c>
      <c r="AY377" s="17" t="s">
        <v>125</v>
      </c>
      <c r="BE377" s="143">
        <f>IF(N377="základní",J377,0)</f>
        <v>0</v>
      </c>
      <c r="BF377" s="143">
        <f>IF(N377="snížená",J377,0)</f>
        <v>0</v>
      </c>
      <c r="BG377" s="143">
        <f>IF(N377="zákl. přenesená",J377,0)</f>
        <v>0</v>
      </c>
      <c r="BH377" s="143">
        <f>IF(N377="sníž. přenesená",J377,0)</f>
        <v>0</v>
      </c>
      <c r="BI377" s="143">
        <f>IF(N377="nulová",J377,0)</f>
        <v>0</v>
      </c>
      <c r="BJ377" s="17" t="s">
        <v>81</v>
      </c>
      <c r="BK377" s="143">
        <f>ROUND(I377*H377,2)</f>
        <v>0</v>
      </c>
      <c r="BL377" s="17" t="s">
        <v>132</v>
      </c>
      <c r="BM377" s="142" t="s">
        <v>448</v>
      </c>
    </row>
    <row r="378" spans="2:65" s="1" customFormat="1" ht="11.25">
      <c r="B378" s="32"/>
      <c r="D378" s="144" t="s">
        <v>134</v>
      </c>
      <c r="F378" s="145" t="s">
        <v>447</v>
      </c>
      <c r="I378" s="146"/>
      <c r="L378" s="32"/>
      <c r="M378" s="147"/>
      <c r="U378" s="56"/>
      <c r="AT378" s="17" t="s">
        <v>134</v>
      </c>
      <c r="AU378" s="17" t="s">
        <v>83</v>
      </c>
    </row>
    <row r="379" spans="2:65" s="1" customFormat="1" ht="16.5" customHeight="1">
      <c r="B379" s="32"/>
      <c r="C379" s="170" t="s">
        <v>449</v>
      </c>
      <c r="D379" s="170" t="s">
        <v>190</v>
      </c>
      <c r="E379" s="171" t="s">
        <v>450</v>
      </c>
      <c r="F379" s="172" t="s">
        <v>451</v>
      </c>
      <c r="G379" s="173" t="s">
        <v>423</v>
      </c>
      <c r="H379" s="174">
        <v>1</v>
      </c>
      <c r="I379" s="175"/>
      <c r="J379" s="176">
        <f>ROUND(I379*H379,2)</f>
        <v>0</v>
      </c>
      <c r="K379" s="172" t="s">
        <v>131</v>
      </c>
      <c r="L379" s="177"/>
      <c r="M379" s="178" t="s">
        <v>1</v>
      </c>
      <c r="N379" s="179" t="s">
        <v>38</v>
      </c>
      <c r="P379" s="140">
        <f>O379*H379</f>
        <v>0</v>
      </c>
      <c r="Q379" s="140">
        <v>1.4999999999999999E-4</v>
      </c>
      <c r="R379" s="140">
        <f>Q379*H379</f>
        <v>1.4999999999999999E-4</v>
      </c>
      <c r="S379" s="140">
        <v>0</v>
      </c>
      <c r="T379" s="140">
        <f>S379*H379</f>
        <v>0</v>
      </c>
      <c r="U379" s="141" t="s">
        <v>1</v>
      </c>
      <c r="AR379" s="142" t="s">
        <v>194</v>
      </c>
      <c r="AT379" s="142" t="s">
        <v>190</v>
      </c>
      <c r="AU379" s="142" t="s">
        <v>83</v>
      </c>
      <c r="AY379" s="17" t="s">
        <v>125</v>
      </c>
      <c r="BE379" s="143">
        <f>IF(N379="základní",J379,0)</f>
        <v>0</v>
      </c>
      <c r="BF379" s="143">
        <f>IF(N379="snížená",J379,0)</f>
        <v>0</v>
      </c>
      <c r="BG379" s="143">
        <f>IF(N379="zákl. přenesená",J379,0)</f>
        <v>0</v>
      </c>
      <c r="BH379" s="143">
        <f>IF(N379="sníž. přenesená",J379,0)</f>
        <v>0</v>
      </c>
      <c r="BI379" s="143">
        <f>IF(N379="nulová",J379,0)</f>
        <v>0</v>
      </c>
      <c r="BJ379" s="17" t="s">
        <v>81</v>
      </c>
      <c r="BK379" s="143">
        <f>ROUND(I379*H379,2)</f>
        <v>0</v>
      </c>
      <c r="BL379" s="17" t="s">
        <v>132</v>
      </c>
      <c r="BM379" s="142" t="s">
        <v>452</v>
      </c>
    </row>
    <row r="380" spans="2:65" s="1" customFormat="1" ht="11.25">
      <c r="B380" s="32"/>
      <c r="D380" s="144" t="s">
        <v>134</v>
      </c>
      <c r="F380" s="145" t="s">
        <v>451</v>
      </c>
      <c r="I380" s="146"/>
      <c r="L380" s="32"/>
      <c r="M380" s="147"/>
      <c r="U380" s="56"/>
      <c r="AT380" s="17" t="s">
        <v>134</v>
      </c>
      <c r="AU380" s="17" t="s">
        <v>83</v>
      </c>
    </row>
    <row r="381" spans="2:65" s="1" customFormat="1" ht="33" customHeight="1">
      <c r="B381" s="32"/>
      <c r="C381" s="131" t="s">
        <v>453</v>
      </c>
      <c r="D381" s="131" t="s">
        <v>127</v>
      </c>
      <c r="E381" s="132" t="s">
        <v>454</v>
      </c>
      <c r="F381" s="133" t="s">
        <v>455</v>
      </c>
      <c r="G381" s="134" t="s">
        <v>284</v>
      </c>
      <c r="H381" s="135">
        <v>196.5</v>
      </c>
      <c r="I381" s="136"/>
      <c r="J381" s="137">
        <f>ROUND(I381*H381,2)</f>
        <v>0</v>
      </c>
      <c r="K381" s="133" t="s">
        <v>131</v>
      </c>
      <c r="L381" s="32"/>
      <c r="M381" s="138" t="s">
        <v>1</v>
      </c>
      <c r="N381" s="139" t="s">
        <v>38</v>
      </c>
      <c r="P381" s="140">
        <f>O381*H381</f>
        <v>0</v>
      </c>
      <c r="Q381" s="140">
        <v>0.16850000000000001</v>
      </c>
      <c r="R381" s="140">
        <f>Q381*H381</f>
        <v>33.110250000000001</v>
      </c>
      <c r="S381" s="140">
        <v>0</v>
      </c>
      <c r="T381" s="140">
        <f>S381*H381</f>
        <v>0</v>
      </c>
      <c r="U381" s="141" t="s">
        <v>1</v>
      </c>
      <c r="AR381" s="142" t="s">
        <v>132</v>
      </c>
      <c r="AT381" s="142" t="s">
        <v>127</v>
      </c>
      <c r="AU381" s="142" t="s">
        <v>83</v>
      </c>
      <c r="AY381" s="17" t="s">
        <v>125</v>
      </c>
      <c r="BE381" s="143">
        <f>IF(N381="základní",J381,0)</f>
        <v>0</v>
      </c>
      <c r="BF381" s="143">
        <f>IF(N381="snížená",J381,0)</f>
        <v>0</v>
      </c>
      <c r="BG381" s="143">
        <f>IF(N381="zákl. přenesená",J381,0)</f>
        <v>0</v>
      </c>
      <c r="BH381" s="143">
        <f>IF(N381="sníž. přenesená",J381,0)</f>
        <v>0</v>
      </c>
      <c r="BI381" s="143">
        <f>IF(N381="nulová",J381,0)</f>
        <v>0</v>
      </c>
      <c r="BJ381" s="17" t="s">
        <v>81</v>
      </c>
      <c r="BK381" s="143">
        <f>ROUND(I381*H381,2)</f>
        <v>0</v>
      </c>
      <c r="BL381" s="17" t="s">
        <v>132</v>
      </c>
      <c r="BM381" s="142" t="s">
        <v>456</v>
      </c>
    </row>
    <row r="382" spans="2:65" s="1" customFormat="1" ht="29.25">
      <c r="B382" s="32"/>
      <c r="D382" s="144" t="s">
        <v>134</v>
      </c>
      <c r="F382" s="145" t="s">
        <v>457</v>
      </c>
      <c r="I382" s="146"/>
      <c r="L382" s="32"/>
      <c r="M382" s="147"/>
      <c r="U382" s="56"/>
      <c r="AT382" s="17" t="s">
        <v>134</v>
      </c>
      <c r="AU382" s="17" t="s">
        <v>83</v>
      </c>
    </row>
    <row r="383" spans="2:65" s="1" customFormat="1" ht="11.25">
      <c r="B383" s="32"/>
      <c r="D383" s="148" t="s">
        <v>136</v>
      </c>
      <c r="F383" s="149" t="s">
        <v>458</v>
      </c>
      <c r="I383" s="146"/>
      <c r="L383" s="32"/>
      <c r="M383" s="147"/>
      <c r="U383" s="56"/>
      <c r="AT383" s="17" t="s">
        <v>136</v>
      </c>
      <c r="AU383" s="17" t="s">
        <v>83</v>
      </c>
    </row>
    <row r="384" spans="2:65" s="12" customFormat="1" ht="11.25">
      <c r="B384" s="150"/>
      <c r="D384" s="144" t="s">
        <v>138</v>
      </c>
      <c r="E384" s="151" t="s">
        <v>1</v>
      </c>
      <c r="F384" s="152" t="s">
        <v>459</v>
      </c>
      <c r="H384" s="151" t="s">
        <v>1</v>
      </c>
      <c r="I384" s="153"/>
      <c r="L384" s="150"/>
      <c r="M384" s="154"/>
      <c r="U384" s="155"/>
      <c r="AT384" s="151" t="s">
        <v>138</v>
      </c>
      <c r="AU384" s="151" t="s">
        <v>83</v>
      </c>
      <c r="AV384" s="12" t="s">
        <v>81</v>
      </c>
      <c r="AW384" s="12" t="s">
        <v>30</v>
      </c>
      <c r="AX384" s="12" t="s">
        <v>73</v>
      </c>
      <c r="AY384" s="151" t="s">
        <v>125</v>
      </c>
    </row>
    <row r="385" spans="2:65" s="13" customFormat="1" ht="11.25">
      <c r="B385" s="156"/>
      <c r="D385" s="144" t="s">
        <v>138</v>
      </c>
      <c r="E385" s="157" t="s">
        <v>1</v>
      </c>
      <c r="F385" s="158" t="s">
        <v>460</v>
      </c>
      <c r="H385" s="159">
        <v>196.5</v>
      </c>
      <c r="I385" s="160"/>
      <c r="L385" s="156"/>
      <c r="M385" s="161"/>
      <c r="U385" s="162"/>
      <c r="AT385" s="157" t="s">
        <v>138</v>
      </c>
      <c r="AU385" s="157" t="s">
        <v>83</v>
      </c>
      <c r="AV385" s="13" t="s">
        <v>83</v>
      </c>
      <c r="AW385" s="13" t="s">
        <v>30</v>
      </c>
      <c r="AX385" s="13" t="s">
        <v>73</v>
      </c>
      <c r="AY385" s="157" t="s">
        <v>125</v>
      </c>
    </row>
    <row r="386" spans="2:65" s="14" customFormat="1" ht="11.25">
      <c r="B386" s="163"/>
      <c r="D386" s="144" t="s">
        <v>138</v>
      </c>
      <c r="E386" s="164" t="s">
        <v>1</v>
      </c>
      <c r="F386" s="165" t="s">
        <v>141</v>
      </c>
      <c r="H386" s="166">
        <v>196.5</v>
      </c>
      <c r="I386" s="167"/>
      <c r="L386" s="163"/>
      <c r="M386" s="168"/>
      <c r="U386" s="169"/>
      <c r="AT386" s="164" t="s">
        <v>138</v>
      </c>
      <c r="AU386" s="164" t="s">
        <v>83</v>
      </c>
      <c r="AV386" s="14" t="s">
        <v>132</v>
      </c>
      <c r="AW386" s="14" t="s">
        <v>30</v>
      </c>
      <c r="AX386" s="14" t="s">
        <v>81</v>
      </c>
      <c r="AY386" s="164" t="s">
        <v>125</v>
      </c>
    </row>
    <row r="387" spans="2:65" s="1" customFormat="1" ht="16.5" customHeight="1">
      <c r="B387" s="32"/>
      <c r="C387" s="170" t="s">
        <v>461</v>
      </c>
      <c r="D387" s="170" t="s">
        <v>190</v>
      </c>
      <c r="E387" s="171" t="s">
        <v>462</v>
      </c>
      <c r="F387" s="172" t="s">
        <v>463</v>
      </c>
      <c r="G387" s="173" t="s">
        <v>284</v>
      </c>
      <c r="H387" s="174">
        <v>216.15</v>
      </c>
      <c r="I387" s="175"/>
      <c r="J387" s="176">
        <f>ROUND(I387*H387,2)</f>
        <v>0</v>
      </c>
      <c r="K387" s="172" t="s">
        <v>131</v>
      </c>
      <c r="L387" s="177"/>
      <c r="M387" s="178" t="s">
        <v>1</v>
      </c>
      <c r="N387" s="179" t="s">
        <v>38</v>
      </c>
      <c r="P387" s="140">
        <f>O387*H387</f>
        <v>0</v>
      </c>
      <c r="Q387" s="140">
        <v>0.08</v>
      </c>
      <c r="R387" s="140">
        <f>Q387*H387</f>
        <v>17.292000000000002</v>
      </c>
      <c r="S387" s="140">
        <v>0</v>
      </c>
      <c r="T387" s="140">
        <f>S387*H387</f>
        <v>0</v>
      </c>
      <c r="U387" s="141" t="s">
        <v>1</v>
      </c>
      <c r="AR387" s="142" t="s">
        <v>194</v>
      </c>
      <c r="AT387" s="142" t="s">
        <v>190</v>
      </c>
      <c r="AU387" s="142" t="s">
        <v>83</v>
      </c>
      <c r="AY387" s="17" t="s">
        <v>125</v>
      </c>
      <c r="BE387" s="143">
        <f>IF(N387="základní",J387,0)</f>
        <v>0</v>
      </c>
      <c r="BF387" s="143">
        <f>IF(N387="snížená",J387,0)</f>
        <v>0</v>
      </c>
      <c r="BG387" s="143">
        <f>IF(N387="zákl. přenesená",J387,0)</f>
        <v>0</v>
      </c>
      <c r="BH387" s="143">
        <f>IF(N387="sníž. přenesená",J387,0)</f>
        <v>0</v>
      </c>
      <c r="BI387" s="143">
        <f>IF(N387="nulová",J387,0)</f>
        <v>0</v>
      </c>
      <c r="BJ387" s="17" t="s">
        <v>81</v>
      </c>
      <c r="BK387" s="143">
        <f>ROUND(I387*H387,2)</f>
        <v>0</v>
      </c>
      <c r="BL387" s="17" t="s">
        <v>132</v>
      </c>
      <c r="BM387" s="142" t="s">
        <v>464</v>
      </c>
    </row>
    <row r="388" spans="2:65" s="1" customFormat="1" ht="11.25">
      <c r="B388" s="32"/>
      <c r="D388" s="144" t="s">
        <v>134</v>
      </c>
      <c r="F388" s="145" t="s">
        <v>463</v>
      </c>
      <c r="I388" s="146"/>
      <c r="L388" s="32"/>
      <c r="M388" s="147"/>
      <c r="U388" s="56"/>
      <c r="AT388" s="17" t="s">
        <v>134</v>
      </c>
      <c r="AU388" s="17" t="s">
        <v>83</v>
      </c>
    </row>
    <row r="389" spans="2:65" s="13" customFormat="1" ht="11.25">
      <c r="B389" s="156"/>
      <c r="D389" s="144" t="s">
        <v>138</v>
      </c>
      <c r="F389" s="158" t="s">
        <v>465</v>
      </c>
      <c r="H389" s="159">
        <v>216.15</v>
      </c>
      <c r="I389" s="160"/>
      <c r="L389" s="156"/>
      <c r="M389" s="161"/>
      <c r="U389" s="162"/>
      <c r="AT389" s="157" t="s">
        <v>138</v>
      </c>
      <c r="AU389" s="157" t="s">
        <v>83</v>
      </c>
      <c r="AV389" s="13" t="s">
        <v>83</v>
      </c>
      <c r="AW389" s="13" t="s">
        <v>4</v>
      </c>
      <c r="AX389" s="13" t="s">
        <v>81</v>
      </c>
      <c r="AY389" s="157" t="s">
        <v>125</v>
      </c>
    </row>
    <row r="390" spans="2:65" s="1" customFormat="1" ht="33" customHeight="1">
      <c r="B390" s="32"/>
      <c r="C390" s="131" t="s">
        <v>466</v>
      </c>
      <c r="D390" s="131" t="s">
        <v>127</v>
      </c>
      <c r="E390" s="132" t="s">
        <v>467</v>
      </c>
      <c r="F390" s="133" t="s">
        <v>468</v>
      </c>
      <c r="G390" s="134" t="s">
        <v>284</v>
      </c>
      <c r="H390" s="135">
        <v>533.20000000000005</v>
      </c>
      <c r="I390" s="136"/>
      <c r="J390" s="137">
        <f>ROUND(I390*H390,2)</f>
        <v>0</v>
      </c>
      <c r="K390" s="133" t="s">
        <v>131</v>
      </c>
      <c r="L390" s="32"/>
      <c r="M390" s="138" t="s">
        <v>1</v>
      </c>
      <c r="N390" s="139" t="s">
        <v>38</v>
      </c>
      <c r="P390" s="140">
        <f>O390*H390</f>
        <v>0</v>
      </c>
      <c r="Q390" s="140">
        <v>0.14041999999999999</v>
      </c>
      <c r="R390" s="140">
        <f>Q390*H390</f>
        <v>74.871943999999999</v>
      </c>
      <c r="S390" s="140">
        <v>0</v>
      </c>
      <c r="T390" s="140">
        <f>S390*H390</f>
        <v>0</v>
      </c>
      <c r="U390" s="141" t="s">
        <v>1</v>
      </c>
      <c r="AR390" s="142" t="s">
        <v>132</v>
      </c>
      <c r="AT390" s="142" t="s">
        <v>127</v>
      </c>
      <c r="AU390" s="142" t="s">
        <v>83</v>
      </c>
      <c r="AY390" s="17" t="s">
        <v>125</v>
      </c>
      <c r="BE390" s="143">
        <f>IF(N390="základní",J390,0)</f>
        <v>0</v>
      </c>
      <c r="BF390" s="143">
        <f>IF(N390="snížená",J390,0)</f>
        <v>0</v>
      </c>
      <c r="BG390" s="143">
        <f>IF(N390="zákl. přenesená",J390,0)</f>
        <v>0</v>
      </c>
      <c r="BH390" s="143">
        <f>IF(N390="sníž. přenesená",J390,0)</f>
        <v>0</v>
      </c>
      <c r="BI390" s="143">
        <f>IF(N390="nulová",J390,0)</f>
        <v>0</v>
      </c>
      <c r="BJ390" s="17" t="s">
        <v>81</v>
      </c>
      <c r="BK390" s="143">
        <f>ROUND(I390*H390,2)</f>
        <v>0</v>
      </c>
      <c r="BL390" s="17" t="s">
        <v>132</v>
      </c>
      <c r="BM390" s="142" t="s">
        <v>469</v>
      </c>
    </row>
    <row r="391" spans="2:65" s="1" customFormat="1" ht="29.25">
      <c r="B391" s="32"/>
      <c r="D391" s="144" t="s">
        <v>134</v>
      </c>
      <c r="F391" s="145" t="s">
        <v>470</v>
      </c>
      <c r="I391" s="146"/>
      <c r="L391" s="32"/>
      <c r="M391" s="147"/>
      <c r="U391" s="56"/>
      <c r="AT391" s="17" t="s">
        <v>134</v>
      </c>
      <c r="AU391" s="17" t="s">
        <v>83</v>
      </c>
    </row>
    <row r="392" spans="2:65" s="1" customFormat="1" ht="11.25">
      <c r="B392" s="32"/>
      <c r="D392" s="148" t="s">
        <v>136</v>
      </c>
      <c r="F392" s="149" t="s">
        <v>471</v>
      </c>
      <c r="I392" s="146"/>
      <c r="L392" s="32"/>
      <c r="M392" s="147"/>
      <c r="U392" s="56"/>
      <c r="AT392" s="17" t="s">
        <v>136</v>
      </c>
      <c r="AU392" s="17" t="s">
        <v>83</v>
      </c>
    </row>
    <row r="393" spans="2:65" s="12" customFormat="1" ht="11.25">
      <c r="B393" s="150"/>
      <c r="D393" s="144" t="s">
        <v>138</v>
      </c>
      <c r="E393" s="151" t="s">
        <v>1</v>
      </c>
      <c r="F393" s="152" t="s">
        <v>472</v>
      </c>
      <c r="H393" s="151" t="s">
        <v>1</v>
      </c>
      <c r="I393" s="153"/>
      <c r="L393" s="150"/>
      <c r="M393" s="154"/>
      <c r="U393" s="155"/>
      <c r="AT393" s="151" t="s">
        <v>138</v>
      </c>
      <c r="AU393" s="151" t="s">
        <v>83</v>
      </c>
      <c r="AV393" s="12" t="s">
        <v>81</v>
      </c>
      <c r="AW393" s="12" t="s">
        <v>30</v>
      </c>
      <c r="AX393" s="12" t="s">
        <v>73</v>
      </c>
      <c r="AY393" s="151" t="s">
        <v>125</v>
      </c>
    </row>
    <row r="394" spans="2:65" s="13" customFormat="1" ht="11.25">
      <c r="B394" s="156"/>
      <c r="D394" s="144" t="s">
        <v>138</v>
      </c>
      <c r="E394" s="157" t="s">
        <v>1</v>
      </c>
      <c r="F394" s="158" t="s">
        <v>473</v>
      </c>
      <c r="H394" s="159">
        <v>468.7</v>
      </c>
      <c r="I394" s="160"/>
      <c r="L394" s="156"/>
      <c r="M394" s="161"/>
      <c r="U394" s="162"/>
      <c r="AT394" s="157" t="s">
        <v>138</v>
      </c>
      <c r="AU394" s="157" t="s">
        <v>83</v>
      </c>
      <c r="AV394" s="13" t="s">
        <v>83</v>
      </c>
      <c r="AW394" s="13" t="s">
        <v>30</v>
      </c>
      <c r="AX394" s="13" t="s">
        <v>73</v>
      </c>
      <c r="AY394" s="157" t="s">
        <v>125</v>
      </c>
    </row>
    <row r="395" spans="2:65" s="12" customFormat="1" ht="11.25">
      <c r="B395" s="150"/>
      <c r="D395" s="144" t="s">
        <v>138</v>
      </c>
      <c r="E395" s="151" t="s">
        <v>1</v>
      </c>
      <c r="F395" s="152" t="s">
        <v>474</v>
      </c>
      <c r="H395" s="151" t="s">
        <v>1</v>
      </c>
      <c r="I395" s="153"/>
      <c r="L395" s="150"/>
      <c r="M395" s="154"/>
      <c r="U395" s="155"/>
      <c r="AT395" s="151" t="s">
        <v>138</v>
      </c>
      <c r="AU395" s="151" t="s">
        <v>83</v>
      </c>
      <c r="AV395" s="12" t="s">
        <v>81</v>
      </c>
      <c r="AW395" s="12" t="s">
        <v>30</v>
      </c>
      <c r="AX395" s="12" t="s">
        <v>73</v>
      </c>
      <c r="AY395" s="151" t="s">
        <v>125</v>
      </c>
    </row>
    <row r="396" spans="2:65" s="13" customFormat="1" ht="11.25">
      <c r="B396" s="156"/>
      <c r="D396" s="144" t="s">
        <v>138</v>
      </c>
      <c r="E396" s="157" t="s">
        <v>1</v>
      </c>
      <c r="F396" s="158" t="s">
        <v>475</v>
      </c>
      <c r="H396" s="159">
        <v>64.5</v>
      </c>
      <c r="I396" s="160"/>
      <c r="L396" s="156"/>
      <c r="M396" s="161"/>
      <c r="U396" s="162"/>
      <c r="AT396" s="157" t="s">
        <v>138</v>
      </c>
      <c r="AU396" s="157" t="s">
        <v>83</v>
      </c>
      <c r="AV396" s="13" t="s">
        <v>83</v>
      </c>
      <c r="AW396" s="13" t="s">
        <v>30</v>
      </c>
      <c r="AX396" s="13" t="s">
        <v>73</v>
      </c>
      <c r="AY396" s="157" t="s">
        <v>125</v>
      </c>
    </row>
    <row r="397" spans="2:65" s="14" customFormat="1" ht="11.25">
      <c r="B397" s="163"/>
      <c r="D397" s="144" t="s">
        <v>138</v>
      </c>
      <c r="E397" s="164" t="s">
        <v>1</v>
      </c>
      <c r="F397" s="165" t="s">
        <v>141</v>
      </c>
      <c r="H397" s="166">
        <v>533.20000000000005</v>
      </c>
      <c r="I397" s="167"/>
      <c r="L397" s="163"/>
      <c r="M397" s="168"/>
      <c r="U397" s="169"/>
      <c r="AT397" s="164" t="s">
        <v>138</v>
      </c>
      <c r="AU397" s="164" t="s">
        <v>83</v>
      </c>
      <c r="AV397" s="14" t="s">
        <v>132</v>
      </c>
      <c r="AW397" s="14" t="s">
        <v>30</v>
      </c>
      <c r="AX397" s="14" t="s">
        <v>81</v>
      </c>
      <c r="AY397" s="164" t="s">
        <v>125</v>
      </c>
    </row>
    <row r="398" spans="2:65" s="1" customFormat="1" ht="16.5" customHeight="1">
      <c r="B398" s="32"/>
      <c r="C398" s="170" t="s">
        <v>476</v>
      </c>
      <c r="D398" s="170" t="s">
        <v>190</v>
      </c>
      <c r="E398" s="171" t="s">
        <v>477</v>
      </c>
      <c r="F398" s="172" t="s">
        <v>478</v>
      </c>
      <c r="G398" s="173" t="s">
        <v>284</v>
      </c>
      <c r="H398" s="174">
        <v>515.57000000000005</v>
      </c>
      <c r="I398" s="175"/>
      <c r="J398" s="176">
        <f>ROUND(I398*H398,2)</f>
        <v>0</v>
      </c>
      <c r="K398" s="172" t="s">
        <v>131</v>
      </c>
      <c r="L398" s="177"/>
      <c r="M398" s="178" t="s">
        <v>1</v>
      </c>
      <c r="N398" s="179" t="s">
        <v>38</v>
      </c>
      <c r="P398" s="140">
        <f>O398*H398</f>
        <v>0</v>
      </c>
      <c r="Q398" s="140">
        <v>5.6120000000000003E-2</v>
      </c>
      <c r="R398" s="140">
        <f>Q398*H398</f>
        <v>28.933788400000005</v>
      </c>
      <c r="S398" s="140">
        <v>0</v>
      </c>
      <c r="T398" s="140">
        <f>S398*H398</f>
        <v>0</v>
      </c>
      <c r="U398" s="141" t="s">
        <v>1</v>
      </c>
      <c r="AR398" s="142" t="s">
        <v>194</v>
      </c>
      <c r="AT398" s="142" t="s">
        <v>190</v>
      </c>
      <c r="AU398" s="142" t="s">
        <v>83</v>
      </c>
      <c r="AY398" s="17" t="s">
        <v>125</v>
      </c>
      <c r="BE398" s="143">
        <f>IF(N398="základní",J398,0)</f>
        <v>0</v>
      </c>
      <c r="BF398" s="143">
        <f>IF(N398="snížená",J398,0)</f>
        <v>0</v>
      </c>
      <c r="BG398" s="143">
        <f>IF(N398="zákl. přenesená",J398,0)</f>
        <v>0</v>
      </c>
      <c r="BH398" s="143">
        <f>IF(N398="sníž. přenesená",J398,0)</f>
        <v>0</v>
      </c>
      <c r="BI398" s="143">
        <f>IF(N398="nulová",J398,0)</f>
        <v>0</v>
      </c>
      <c r="BJ398" s="17" t="s">
        <v>81</v>
      </c>
      <c r="BK398" s="143">
        <f>ROUND(I398*H398,2)</f>
        <v>0</v>
      </c>
      <c r="BL398" s="17" t="s">
        <v>132</v>
      </c>
      <c r="BM398" s="142" t="s">
        <v>479</v>
      </c>
    </row>
    <row r="399" spans="2:65" s="1" customFormat="1" ht="11.25">
      <c r="B399" s="32"/>
      <c r="D399" s="144" t="s">
        <v>134</v>
      </c>
      <c r="F399" s="145" t="s">
        <v>478</v>
      </c>
      <c r="I399" s="146"/>
      <c r="L399" s="32"/>
      <c r="M399" s="147"/>
      <c r="U399" s="56"/>
      <c r="AT399" s="17" t="s">
        <v>134</v>
      </c>
      <c r="AU399" s="17" t="s">
        <v>83</v>
      </c>
    </row>
    <row r="400" spans="2:65" s="13" customFormat="1" ht="11.25">
      <c r="B400" s="156"/>
      <c r="D400" s="144" t="s">
        <v>138</v>
      </c>
      <c r="F400" s="158" t="s">
        <v>480</v>
      </c>
      <c r="H400" s="159">
        <v>515.57000000000005</v>
      </c>
      <c r="I400" s="160"/>
      <c r="L400" s="156"/>
      <c r="M400" s="161"/>
      <c r="U400" s="162"/>
      <c r="AT400" s="157" t="s">
        <v>138</v>
      </c>
      <c r="AU400" s="157" t="s">
        <v>83</v>
      </c>
      <c r="AV400" s="13" t="s">
        <v>83</v>
      </c>
      <c r="AW400" s="13" t="s">
        <v>4</v>
      </c>
      <c r="AX400" s="13" t="s">
        <v>81</v>
      </c>
      <c r="AY400" s="157" t="s">
        <v>125</v>
      </c>
    </row>
    <row r="401" spans="2:65" s="1" customFormat="1" ht="21.75" customHeight="1">
      <c r="B401" s="32"/>
      <c r="C401" s="170" t="s">
        <v>481</v>
      </c>
      <c r="D401" s="170" t="s">
        <v>190</v>
      </c>
      <c r="E401" s="171" t="s">
        <v>482</v>
      </c>
      <c r="F401" s="172" t="s">
        <v>483</v>
      </c>
      <c r="G401" s="173" t="s">
        <v>284</v>
      </c>
      <c r="H401" s="174">
        <v>70.95</v>
      </c>
      <c r="I401" s="175"/>
      <c r="J401" s="176">
        <f>ROUND(I401*H401,2)</f>
        <v>0</v>
      </c>
      <c r="K401" s="172" t="s">
        <v>131</v>
      </c>
      <c r="L401" s="177"/>
      <c r="M401" s="178" t="s">
        <v>1</v>
      </c>
      <c r="N401" s="179" t="s">
        <v>38</v>
      </c>
      <c r="P401" s="140">
        <f>O401*H401</f>
        <v>0</v>
      </c>
      <c r="Q401" s="140">
        <v>4.2999999999999997E-2</v>
      </c>
      <c r="R401" s="140">
        <f>Q401*H401</f>
        <v>3.0508500000000001</v>
      </c>
      <c r="S401" s="140">
        <v>0</v>
      </c>
      <c r="T401" s="140">
        <f>S401*H401</f>
        <v>0</v>
      </c>
      <c r="U401" s="141" t="s">
        <v>1</v>
      </c>
      <c r="AR401" s="142" t="s">
        <v>194</v>
      </c>
      <c r="AT401" s="142" t="s">
        <v>190</v>
      </c>
      <c r="AU401" s="142" t="s">
        <v>83</v>
      </c>
      <c r="AY401" s="17" t="s">
        <v>125</v>
      </c>
      <c r="BE401" s="143">
        <f>IF(N401="základní",J401,0)</f>
        <v>0</v>
      </c>
      <c r="BF401" s="143">
        <f>IF(N401="snížená",J401,0)</f>
        <v>0</v>
      </c>
      <c r="BG401" s="143">
        <f>IF(N401="zákl. přenesená",J401,0)</f>
        <v>0</v>
      </c>
      <c r="BH401" s="143">
        <f>IF(N401="sníž. přenesená",J401,0)</f>
        <v>0</v>
      </c>
      <c r="BI401" s="143">
        <f>IF(N401="nulová",J401,0)</f>
        <v>0</v>
      </c>
      <c r="BJ401" s="17" t="s">
        <v>81</v>
      </c>
      <c r="BK401" s="143">
        <f>ROUND(I401*H401,2)</f>
        <v>0</v>
      </c>
      <c r="BL401" s="17" t="s">
        <v>132</v>
      </c>
      <c r="BM401" s="142" t="s">
        <v>484</v>
      </c>
    </row>
    <row r="402" spans="2:65" s="1" customFormat="1" ht="11.25">
      <c r="B402" s="32"/>
      <c r="D402" s="144" t="s">
        <v>134</v>
      </c>
      <c r="F402" s="145" t="s">
        <v>483</v>
      </c>
      <c r="I402" s="146"/>
      <c r="L402" s="32"/>
      <c r="M402" s="147"/>
      <c r="U402" s="56"/>
      <c r="AT402" s="17" t="s">
        <v>134</v>
      </c>
      <c r="AU402" s="17" t="s">
        <v>83</v>
      </c>
    </row>
    <row r="403" spans="2:65" s="13" customFormat="1" ht="11.25">
      <c r="B403" s="156"/>
      <c r="D403" s="144" t="s">
        <v>138</v>
      </c>
      <c r="F403" s="158" t="s">
        <v>485</v>
      </c>
      <c r="H403" s="159">
        <v>70.95</v>
      </c>
      <c r="I403" s="160"/>
      <c r="L403" s="156"/>
      <c r="M403" s="161"/>
      <c r="U403" s="162"/>
      <c r="AT403" s="157" t="s">
        <v>138</v>
      </c>
      <c r="AU403" s="157" t="s">
        <v>83</v>
      </c>
      <c r="AV403" s="13" t="s">
        <v>83</v>
      </c>
      <c r="AW403" s="13" t="s">
        <v>4</v>
      </c>
      <c r="AX403" s="13" t="s">
        <v>81</v>
      </c>
      <c r="AY403" s="157" t="s">
        <v>125</v>
      </c>
    </row>
    <row r="404" spans="2:65" s="1" customFormat="1" ht="24.2" customHeight="1">
      <c r="B404" s="32"/>
      <c r="C404" s="131" t="s">
        <v>486</v>
      </c>
      <c r="D404" s="131" t="s">
        <v>127</v>
      </c>
      <c r="E404" s="132" t="s">
        <v>487</v>
      </c>
      <c r="F404" s="133" t="s">
        <v>488</v>
      </c>
      <c r="G404" s="134" t="s">
        <v>284</v>
      </c>
      <c r="H404" s="135">
        <v>9.5</v>
      </c>
      <c r="I404" s="136"/>
      <c r="J404" s="137">
        <f>ROUND(I404*H404,2)</f>
        <v>0</v>
      </c>
      <c r="K404" s="133" t="s">
        <v>131</v>
      </c>
      <c r="L404" s="32"/>
      <c r="M404" s="138" t="s">
        <v>1</v>
      </c>
      <c r="N404" s="139" t="s">
        <v>38</v>
      </c>
      <c r="P404" s="140">
        <f>O404*H404</f>
        <v>0</v>
      </c>
      <c r="Q404" s="140">
        <v>0.10095</v>
      </c>
      <c r="R404" s="140">
        <f>Q404*H404</f>
        <v>0.95902500000000002</v>
      </c>
      <c r="S404" s="140">
        <v>0</v>
      </c>
      <c r="T404" s="140">
        <f>S404*H404</f>
        <v>0</v>
      </c>
      <c r="U404" s="141" t="s">
        <v>1</v>
      </c>
      <c r="AR404" s="142" t="s">
        <v>132</v>
      </c>
      <c r="AT404" s="142" t="s">
        <v>127</v>
      </c>
      <c r="AU404" s="142" t="s">
        <v>83</v>
      </c>
      <c r="AY404" s="17" t="s">
        <v>125</v>
      </c>
      <c r="BE404" s="143">
        <f>IF(N404="základní",J404,0)</f>
        <v>0</v>
      </c>
      <c r="BF404" s="143">
        <f>IF(N404="snížená",J404,0)</f>
        <v>0</v>
      </c>
      <c r="BG404" s="143">
        <f>IF(N404="zákl. přenesená",J404,0)</f>
        <v>0</v>
      </c>
      <c r="BH404" s="143">
        <f>IF(N404="sníž. přenesená",J404,0)</f>
        <v>0</v>
      </c>
      <c r="BI404" s="143">
        <f>IF(N404="nulová",J404,0)</f>
        <v>0</v>
      </c>
      <c r="BJ404" s="17" t="s">
        <v>81</v>
      </c>
      <c r="BK404" s="143">
        <f>ROUND(I404*H404,2)</f>
        <v>0</v>
      </c>
      <c r="BL404" s="17" t="s">
        <v>132</v>
      </c>
      <c r="BM404" s="142" t="s">
        <v>489</v>
      </c>
    </row>
    <row r="405" spans="2:65" s="1" customFormat="1" ht="29.25">
      <c r="B405" s="32"/>
      <c r="D405" s="144" t="s">
        <v>134</v>
      </c>
      <c r="F405" s="145" t="s">
        <v>490</v>
      </c>
      <c r="I405" s="146"/>
      <c r="L405" s="32"/>
      <c r="M405" s="147"/>
      <c r="U405" s="56"/>
      <c r="AT405" s="17" t="s">
        <v>134</v>
      </c>
      <c r="AU405" s="17" t="s">
        <v>83</v>
      </c>
    </row>
    <row r="406" spans="2:65" s="1" customFormat="1" ht="11.25">
      <c r="B406" s="32"/>
      <c r="D406" s="148" t="s">
        <v>136</v>
      </c>
      <c r="F406" s="149" t="s">
        <v>491</v>
      </c>
      <c r="I406" s="146"/>
      <c r="L406" s="32"/>
      <c r="M406" s="147"/>
      <c r="U406" s="56"/>
      <c r="AT406" s="17" t="s">
        <v>136</v>
      </c>
      <c r="AU406" s="17" t="s">
        <v>83</v>
      </c>
    </row>
    <row r="407" spans="2:65" s="12" customFormat="1" ht="11.25">
      <c r="B407" s="150"/>
      <c r="D407" s="144" t="s">
        <v>138</v>
      </c>
      <c r="E407" s="151" t="s">
        <v>1</v>
      </c>
      <c r="F407" s="152" t="s">
        <v>492</v>
      </c>
      <c r="H407" s="151" t="s">
        <v>1</v>
      </c>
      <c r="I407" s="153"/>
      <c r="L407" s="150"/>
      <c r="M407" s="154"/>
      <c r="U407" s="155"/>
      <c r="AT407" s="151" t="s">
        <v>138</v>
      </c>
      <c r="AU407" s="151" t="s">
        <v>83</v>
      </c>
      <c r="AV407" s="12" t="s">
        <v>81</v>
      </c>
      <c r="AW407" s="12" t="s">
        <v>30</v>
      </c>
      <c r="AX407" s="12" t="s">
        <v>73</v>
      </c>
      <c r="AY407" s="151" t="s">
        <v>125</v>
      </c>
    </row>
    <row r="408" spans="2:65" s="13" customFormat="1" ht="11.25">
      <c r="B408" s="156"/>
      <c r="D408" s="144" t="s">
        <v>138</v>
      </c>
      <c r="E408" s="157" t="s">
        <v>1</v>
      </c>
      <c r="F408" s="158" t="s">
        <v>493</v>
      </c>
      <c r="H408" s="159">
        <v>9.5</v>
      </c>
      <c r="I408" s="160"/>
      <c r="L408" s="156"/>
      <c r="M408" s="161"/>
      <c r="U408" s="162"/>
      <c r="AT408" s="157" t="s">
        <v>138</v>
      </c>
      <c r="AU408" s="157" t="s">
        <v>83</v>
      </c>
      <c r="AV408" s="13" t="s">
        <v>83</v>
      </c>
      <c r="AW408" s="13" t="s">
        <v>30</v>
      </c>
      <c r="AX408" s="13" t="s">
        <v>73</v>
      </c>
      <c r="AY408" s="157" t="s">
        <v>125</v>
      </c>
    </row>
    <row r="409" spans="2:65" s="14" customFormat="1" ht="11.25">
      <c r="B409" s="163"/>
      <c r="D409" s="144" t="s">
        <v>138</v>
      </c>
      <c r="E409" s="164" t="s">
        <v>1</v>
      </c>
      <c r="F409" s="165" t="s">
        <v>141</v>
      </c>
      <c r="H409" s="166">
        <v>9.5</v>
      </c>
      <c r="I409" s="167"/>
      <c r="L409" s="163"/>
      <c r="M409" s="168"/>
      <c r="U409" s="169"/>
      <c r="AT409" s="164" t="s">
        <v>138</v>
      </c>
      <c r="AU409" s="164" t="s">
        <v>83</v>
      </c>
      <c r="AV409" s="14" t="s">
        <v>132</v>
      </c>
      <c r="AW409" s="14" t="s">
        <v>30</v>
      </c>
      <c r="AX409" s="14" t="s">
        <v>81</v>
      </c>
      <c r="AY409" s="164" t="s">
        <v>125</v>
      </c>
    </row>
    <row r="410" spans="2:65" s="1" customFormat="1" ht="16.5" customHeight="1">
      <c r="B410" s="32"/>
      <c r="C410" s="170" t="s">
        <v>494</v>
      </c>
      <c r="D410" s="170" t="s">
        <v>190</v>
      </c>
      <c r="E410" s="171" t="s">
        <v>495</v>
      </c>
      <c r="F410" s="172" t="s">
        <v>496</v>
      </c>
      <c r="G410" s="173" t="s">
        <v>284</v>
      </c>
      <c r="H410" s="174">
        <v>10.45</v>
      </c>
      <c r="I410" s="175"/>
      <c r="J410" s="176">
        <f>ROUND(I410*H410,2)</f>
        <v>0</v>
      </c>
      <c r="K410" s="172" t="s">
        <v>131</v>
      </c>
      <c r="L410" s="177"/>
      <c r="M410" s="178" t="s">
        <v>1</v>
      </c>
      <c r="N410" s="179" t="s">
        <v>38</v>
      </c>
      <c r="P410" s="140">
        <f>O410*H410</f>
        <v>0</v>
      </c>
      <c r="Q410" s="140">
        <v>2.4E-2</v>
      </c>
      <c r="R410" s="140">
        <f>Q410*H410</f>
        <v>0.25079999999999997</v>
      </c>
      <c r="S410" s="140">
        <v>0</v>
      </c>
      <c r="T410" s="140">
        <f>S410*H410</f>
        <v>0</v>
      </c>
      <c r="U410" s="141" t="s">
        <v>1</v>
      </c>
      <c r="AR410" s="142" t="s">
        <v>194</v>
      </c>
      <c r="AT410" s="142" t="s">
        <v>190</v>
      </c>
      <c r="AU410" s="142" t="s">
        <v>83</v>
      </c>
      <c r="AY410" s="17" t="s">
        <v>125</v>
      </c>
      <c r="BE410" s="143">
        <f>IF(N410="základní",J410,0)</f>
        <v>0</v>
      </c>
      <c r="BF410" s="143">
        <f>IF(N410="snížená",J410,0)</f>
        <v>0</v>
      </c>
      <c r="BG410" s="143">
        <f>IF(N410="zákl. přenesená",J410,0)</f>
        <v>0</v>
      </c>
      <c r="BH410" s="143">
        <f>IF(N410="sníž. přenesená",J410,0)</f>
        <v>0</v>
      </c>
      <c r="BI410" s="143">
        <f>IF(N410="nulová",J410,0)</f>
        <v>0</v>
      </c>
      <c r="BJ410" s="17" t="s">
        <v>81</v>
      </c>
      <c r="BK410" s="143">
        <f>ROUND(I410*H410,2)</f>
        <v>0</v>
      </c>
      <c r="BL410" s="17" t="s">
        <v>132</v>
      </c>
      <c r="BM410" s="142" t="s">
        <v>497</v>
      </c>
    </row>
    <row r="411" spans="2:65" s="1" customFormat="1" ht="11.25">
      <c r="B411" s="32"/>
      <c r="D411" s="144" t="s">
        <v>134</v>
      </c>
      <c r="F411" s="145" t="s">
        <v>496</v>
      </c>
      <c r="I411" s="146"/>
      <c r="L411" s="32"/>
      <c r="M411" s="147"/>
      <c r="U411" s="56"/>
      <c r="AT411" s="17" t="s">
        <v>134</v>
      </c>
      <c r="AU411" s="17" t="s">
        <v>83</v>
      </c>
    </row>
    <row r="412" spans="2:65" s="13" customFormat="1" ht="11.25">
      <c r="B412" s="156"/>
      <c r="D412" s="144" t="s">
        <v>138</v>
      </c>
      <c r="F412" s="158" t="s">
        <v>498</v>
      </c>
      <c r="H412" s="159">
        <v>10.45</v>
      </c>
      <c r="I412" s="160"/>
      <c r="L412" s="156"/>
      <c r="M412" s="161"/>
      <c r="U412" s="162"/>
      <c r="AT412" s="157" t="s">
        <v>138</v>
      </c>
      <c r="AU412" s="157" t="s">
        <v>83</v>
      </c>
      <c r="AV412" s="13" t="s">
        <v>83</v>
      </c>
      <c r="AW412" s="13" t="s">
        <v>4</v>
      </c>
      <c r="AX412" s="13" t="s">
        <v>81</v>
      </c>
      <c r="AY412" s="157" t="s">
        <v>125</v>
      </c>
    </row>
    <row r="413" spans="2:65" s="1" customFormat="1" ht="24.2" customHeight="1">
      <c r="B413" s="32"/>
      <c r="C413" s="131" t="s">
        <v>499</v>
      </c>
      <c r="D413" s="131" t="s">
        <v>127</v>
      </c>
      <c r="E413" s="132" t="s">
        <v>500</v>
      </c>
      <c r="F413" s="133" t="s">
        <v>501</v>
      </c>
      <c r="G413" s="134" t="s">
        <v>152</v>
      </c>
      <c r="H413" s="135">
        <v>27.507000000000001</v>
      </c>
      <c r="I413" s="136"/>
      <c r="J413" s="137">
        <f>ROUND(I413*H413,2)</f>
        <v>0</v>
      </c>
      <c r="K413" s="133" t="s">
        <v>131</v>
      </c>
      <c r="L413" s="32"/>
      <c r="M413" s="138" t="s">
        <v>1</v>
      </c>
      <c r="N413" s="139" t="s">
        <v>38</v>
      </c>
      <c r="P413" s="140">
        <f>O413*H413</f>
        <v>0</v>
      </c>
      <c r="Q413" s="140">
        <v>2.2563399999999998</v>
      </c>
      <c r="R413" s="140">
        <f>Q413*H413</f>
        <v>62.06514438</v>
      </c>
      <c r="S413" s="140">
        <v>0</v>
      </c>
      <c r="T413" s="140">
        <f>S413*H413</f>
        <v>0</v>
      </c>
      <c r="U413" s="141" t="s">
        <v>1</v>
      </c>
      <c r="AR413" s="142" t="s">
        <v>132</v>
      </c>
      <c r="AT413" s="142" t="s">
        <v>127</v>
      </c>
      <c r="AU413" s="142" t="s">
        <v>83</v>
      </c>
      <c r="AY413" s="17" t="s">
        <v>125</v>
      </c>
      <c r="BE413" s="143">
        <f>IF(N413="základní",J413,0)</f>
        <v>0</v>
      </c>
      <c r="BF413" s="143">
        <f>IF(N413="snížená",J413,0)</f>
        <v>0</v>
      </c>
      <c r="BG413" s="143">
        <f>IF(N413="zákl. přenesená",J413,0)</f>
        <v>0</v>
      </c>
      <c r="BH413" s="143">
        <f>IF(N413="sníž. přenesená",J413,0)</f>
        <v>0</v>
      </c>
      <c r="BI413" s="143">
        <f>IF(N413="nulová",J413,0)</f>
        <v>0</v>
      </c>
      <c r="BJ413" s="17" t="s">
        <v>81</v>
      </c>
      <c r="BK413" s="143">
        <f>ROUND(I413*H413,2)</f>
        <v>0</v>
      </c>
      <c r="BL413" s="17" t="s">
        <v>132</v>
      </c>
      <c r="BM413" s="142" t="s">
        <v>502</v>
      </c>
    </row>
    <row r="414" spans="2:65" s="1" customFormat="1" ht="19.5">
      <c r="B414" s="32"/>
      <c r="D414" s="144" t="s">
        <v>134</v>
      </c>
      <c r="F414" s="145" t="s">
        <v>501</v>
      </c>
      <c r="I414" s="146"/>
      <c r="L414" s="32"/>
      <c r="M414" s="147"/>
      <c r="U414" s="56"/>
      <c r="AT414" s="17" t="s">
        <v>134</v>
      </c>
      <c r="AU414" s="17" t="s">
        <v>83</v>
      </c>
    </row>
    <row r="415" spans="2:65" s="1" customFormat="1" ht="11.25">
      <c r="B415" s="32"/>
      <c r="D415" s="148" t="s">
        <v>136</v>
      </c>
      <c r="F415" s="149" t="s">
        <v>503</v>
      </c>
      <c r="I415" s="146"/>
      <c r="L415" s="32"/>
      <c r="M415" s="147"/>
      <c r="U415" s="56"/>
      <c r="AT415" s="17" t="s">
        <v>136</v>
      </c>
      <c r="AU415" s="17" t="s">
        <v>83</v>
      </c>
    </row>
    <row r="416" spans="2:65" s="12" customFormat="1" ht="11.25">
      <c r="B416" s="150"/>
      <c r="D416" s="144" t="s">
        <v>138</v>
      </c>
      <c r="E416" s="151" t="s">
        <v>1</v>
      </c>
      <c r="F416" s="152" t="s">
        <v>504</v>
      </c>
      <c r="H416" s="151" t="s">
        <v>1</v>
      </c>
      <c r="I416" s="153"/>
      <c r="L416" s="150"/>
      <c r="M416" s="154"/>
      <c r="U416" s="155"/>
      <c r="AT416" s="151" t="s">
        <v>138</v>
      </c>
      <c r="AU416" s="151" t="s">
        <v>83</v>
      </c>
      <c r="AV416" s="12" t="s">
        <v>81</v>
      </c>
      <c r="AW416" s="12" t="s">
        <v>30</v>
      </c>
      <c r="AX416" s="12" t="s">
        <v>73</v>
      </c>
      <c r="AY416" s="151" t="s">
        <v>125</v>
      </c>
    </row>
    <row r="417" spans="2:65" s="13" customFormat="1" ht="11.25">
      <c r="B417" s="156"/>
      <c r="D417" s="144" t="s">
        <v>138</v>
      </c>
      <c r="E417" s="157" t="s">
        <v>1</v>
      </c>
      <c r="F417" s="158" t="s">
        <v>505</v>
      </c>
      <c r="H417" s="159">
        <v>27.364000000000001</v>
      </c>
      <c r="I417" s="160"/>
      <c r="L417" s="156"/>
      <c r="M417" s="161"/>
      <c r="U417" s="162"/>
      <c r="AT417" s="157" t="s">
        <v>138</v>
      </c>
      <c r="AU417" s="157" t="s">
        <v>83</v>
      </c>
      <c r="AV417" s="13" t="s">
        <v>83</v>
      </c>
      <c r="AW417" s="13" t="s">
        <v>30</v>
      </c>
      <c r="AX417" s="13" t="s">
        <v>73</v>
      </c>
      <c r="AY417" s="157" t="s">
        <v>125</v>
      </c>
    </row>
    <row r="418" spans="2:65" s="13" customFormat="1" ht="11.25">
      <c r="B418" s="156"/>
      <c r="D418" s="144" t="s">
        <v>138</v>
      </c>
      <c r="E418" s="157" t="s">
        <v>1</v>
      </c>
      <c r="F418" s="158" t="s">
        <v>506</v>
      </c>
      <c r="H418" s="159">
        <v>0.14299999999999999</v>
      </c>
      <c r="I418" s="160"/>
      <c r="L418" s="156"/>
      <c r="M418" s="161"/>
      <c r="U418" s="162"/>
      <c r="AT418" s="157" t="s">
        <v>138</v>
      </c>
      <c r="AU418" s="157" t="s">
        <v>83</v>
      </c>
      <c r="AV418" s="13" t="s">
        <v>83</v>
      </c>
      <c r="AW418" s="13" t="s">
        <v>30</v>
      </c>
      <c r="AX418" s="13" t="s">
        <v>73</v>
      </c>
      <c r="AY418" s="157" t="s">
        <v>125</v>
      </c>
    </row>
    <row r="419" spans="2:65" s="14" customFormat="1" ht="11.25">
      <c r="B419" s="163"/>
      <c r="D419" s="144" t="s">
        <v>138</v>
      </c>
      <c r="E419" s="164" t="s">
        <v>1</v>
      </c>
      <c r="F419" s="165" t="s">
        <v>141</v>
      </c>
      <c r="H419" s="166">
        <v>27.507000000000001</v>
      </c>
      <c r="I419" s="167"/>
      <c r="L419" s="163"/>
      <c r="M419" s="168"/>
      <c r="U419" s="169"/>
      <c r="AT419" s="164" t="s">
        <v>138</v>
      </c>
      <c r="AU419" s="164" t="s">
        <v>83</v>
      </c>
      <c r="AV419" s="14" t="s">
        <v>132</v>
      </c>
      <c r="AW419" s="14" t="s">
        <v>30</v>
      </c>
      <c r="AX419" s="14" t="s">
        <v>81</v>
      </c>
      <c r="AY419" s="164" t="s">
        <v>125</v>
      </c>
    </row>
    <row r="420" spans="2:65" s="1" customFormat="1" ht="24.2" customHeight="1">
      <c r="B420" s="32"/>
      <c r="C420" s="131" t="s">
        <v>507</v>
      </c>
      <c r="D420" s="131" t="s">
        <v>127</v>
      </c>
      <c r="E420" s="132" t="s">
        <v>508</v>
      </c>
      <c r="F420" s="133" t="s">
        <v>509</v>
      </c>
      <c r="G420" s="134" t="s">
        <v>130</v>
      </c>
      <c r="H420" s="135">
        <v>1732.5</v>
      </c>
      <c r="I420" s="136"/>
      <c r="J420" s="137">
        <f>ROUND(I420*H420,2)</f>
        <v>0</v>
      </c>
      <c r="K420" s="133" t="s">
        <v>131</v>
      </c>
      <c r="L420" s="32"/>
      <c r="M420" s="138" t="s">
        <v>1</v>
      </c>
      <c r="N420" s="139" t="s">
        <v>38</v>
      </c>
      <c r="P420" s="140">
        <f>O420*H420</f>
        <v>0</v>
      </c>
      <c r="Q420" s="140">
        <v>6.8999999999999997E-4</v>
      </c>
      <c r="R420" s="140">
        <f>Q420*H420</f>
        <v>1.195425</v>
      </c>
      <c r="S420" s="140">
        <v>0</v>
      </c>
      <c r="T420" s="140">
        <f>S420*H420</f>
        <v>0</v>
      </c>
      <c r="U420" s="141" t="s">
        <v>1</v>
      </c>
      <c r="AR420" s="142" t="s">
        <v>132</v>
      </c>
      <c r="AT420" s="142" t="s">
        <v>127</v>
      </c>
      <c r="AU420" s="142" t="s">
        <v>83</v>
      </c>
      <c r="AY420" s="17" t="s">
        <v>125</v>
      </c>
      <c r="BE420" s="143">
        <f>IF(N420="základní",J420,0)</f>
        <v>0</v>
      </c>
      <c r="BF420" s="143">
        <f>IF(N420="snížená",J420,0)</f>
        <v>0</v>
      </c>
      <c r="BG420" s="143">
        <f>IF(N420="zákl. přenesená",J420,0)</f>
        <v>0</v>
      </c>
      <c r="BH420" s="143">
        <f>IF(N420="sníž. přenesená",J420,0)</f>
        <v>0</v>
      </c>
      <c r="BI420" s="143">
        <f>IF(N420="nulová",J420,0)</f>
        <v>0</v>
      </c>
      <c r="BJ420" s="17" t="s">
        <v>81</v>
      </c>
      <c r="BK420" s="143">
        <f>ROUND(I420*H420,2)</f>
        <v>0</v>
      </c>
      <c r="BL420" s="17" t="s">
        <v>132</v>
      </c>
      <c r="BM420" s="142" t="s">
        <v>510</v>
      </c>
    </row>
    <row r="421" spans="2:65" s="1" customFormat="1" ht="19.5">
      <c r="B421" s="32"/>
      <c r="D421" s="144" t="s">
        <v>134</v>
      </c>
      <c r="F421" s="145" t="s">
        <v>511</v>
      </c>
      <c r="I421" s="146"/>
      <c r="L421" s="32"/>
      <c r="M421" s="147"/>
      <c r="U421" s="56"/>
      <c r="AT421" s="17" t="s">
        <v>134</v>
      </c>
      <c r="AU421" s="17" t="s">
        <v>83</v>
      </c>
    </row>
    <row r="422" spans="2:65" s="1" customFormat="1" ht="11.25">
      <c r="B422" s="32"/>
      <c r="D422" s="148" t="s">
        <v>136</v>
      </c>
      <c r="F422" s="149" t="s">
        <v>512</v>
      </c>
      <c r="I422" s="146"/>
      <c r="L422" s="32"/>
      <c r="M422" s="147"/>
      <c r="U422" s="56"/>
      <c r="AT422" s="17" t="s">
        <v>136</v>
      </c>
      <c r="AU422" s="17" t="s">
        <v>83</v>
      </c>
    </row>
    <row r="423" spans="2:65" s="12" customFormat="1" ht="11.25">
      <c r="B423" s="150"/>
      <c r="D423" s="144" t="s">
        <v>138</v>
      </c>
      <c r="E423" s="151" t="s">
        <v>1</v>
      </c>
      <c r="F423" s="152" t="s">
        <v>270</v>
      </c>
      <c r="H423" s="151" t="s">
        <v>1</v>
      </c>
      <c r="I423" s="153"/>
      <c r="L423" s="150"/>
      <c r="M423" s="154"/>
      <c r="U423" s="155"/>
      <c r="AT423" s="151" t="s">
        <v>138</v>
      </c>
      <c r="AU423" s="151" t="s">
        <v>83</v>
      </c>
      <c r="AV423" s="12" t="s">
        <v>81</v>
      </c>
      <c r="AW423" s="12" t="s">
        <v>30</v>
      </c>
      <c r="AX423" s="12" t="s">
        <v>73</v>
      </c>
      <c r="AY423" s="151" t="s">
        <v>125</v>
      </c>
    </row>
    <row r="424" spans="2:65" s="13" customFormat="1" ht="11.25">
      <c r="B424" s="156"/>
      <c r="D424" s="144" t="s">
        <v>138</v>
      </c>
      <c r="E424" s="157" t="s">
        <v>1</v>
      </c>
      <c r="F424" s="158" t="s">
        <v>271</v>
      </c>
      <c r="H424" s="159">
        <v>1635</v>
      </c>
      <c r="I424" s="160"/>
      <c r="L424" s="156"/>
      <c r="M424" s="161"/>
      <c r="U424" s="162"/>
      <c r="AT424" s="157" t="s">
        <v>138</v>
      </c>
      <c r="AU424" s="157" t="s">
        <v>83</v>
      </c>
      <c r="AV424" s="13" t="s">
        <v>83</v>
      </c>
      <c r="AW424" s="13" t="s">
        <v>30</v>
      </c>
      <c r="AX424" s="13" t="s">
        <v>73</v>
      </c>
      <c r="AY424" s="157" t="s">
        <v>125</v>
      </c>
    </row>
    <row r="425" spans="2:65" s="12" customFormat="1" ht="11.25">
      <c r="B425" s="150"/>
      <c r="D425" s="144" t="s">
        <v>138</v>
      </c>
      <c r="E425" s="151" t="s">
        <v>1</v>
      </c>
      <c r="F425" s="152" t="s">
        <v>274</v>
      </c>
      <c r="H425" s="151" t="s">
        <v>1</v>
      </c>
      <c r="I425" s="153"/>
      <c r="L425" s="150"/>
      <c r="M425" s="154"/>
      <c r="U425" s="155"/>
      <c r="AT425" s="151" t="s">
        <v>138</v>
      </c>
      <c r="AU425" s="151" t="s">
        <v>83</v>
      </c>
      <c r="AV425" s="12" t="s">
        <v>81</v>
      </c>
      <c r="AW425" s="12" t="s">
        <v>30</v>
      </c>
      <c r="AX425" s="12" t="s">
        <v>73</v>
      </c>
      <c r="AY425" s="151" t="s">
        <v>125</v>
      </c>
    </row>
    <row r="426" spans="2:65" s="13" customFormat="1" ht="11.25">
      <c r="B426" s="156"/>
      <c r="D426" s="144" t="s">
        <v>138</v>
      </c>
      <c r="E426" s="157" t="s">
        <v>1</v>
      </c>
      <c r="F426" s="158" t="s">
        <v>275</v>
      </c>
      <c r="H426" s="159">
        <v>97.5</v>
      </c>
      <c r="I426" s="160"/>
      <c r="L426" s="156"/>
      <c r="M426" s="161"/>
      <c r="U426" s="162"/>
      <c r="AT426" s="157" t="s">
        <v>138</v>
      </c>
      <c r="AU426" s="157" t="s">
        <v>83</v>
      </c>
      <c r="AV426" s="13" t="s">
        <v>83</v>
      </c>
      <c r="AW426" s="13" t="s">
        <v>30</v>
      </c>
      <c r="AX426" s="13" t="s">
        <v>73</v>
      </c>
      <c r="AY426" s="157" t="s">
        <v>125</v>
      </c>
    </row>
    <row r="427" spans="2:65" s="14" customFormat="1" ht="11.25">
      <c r="B427" s="163"/>
      <c r="D427" s="144" t="s">
        <v>138</v>
      </c>
      <c r="E427" s="164" t="s">
        <v>1</v>
      </c>
      <c r="F427" s="165" t="s">
        <v>141</v>
      </c>
      <c r="H427" s="166">
        <v>1732.5</v>
      </c>
      <c r="I427" s="167"/>
      <c r="L427" s="163"/>
      <c r="M427" s="168"/>
      <c r="U427" s="169"/>
      <c r="AT427" s="164" t="s">
        <v>138</v>
      </c>
      <c r="AU427" s="164" t="s">
        <v>83</v>
      </c>
      <c r="AV427" s="14" t="s">
        <v>132</v>
      </c>
      <c r="AW427" s="14" t="s">
        <v>30</v>
      </c>
      <c r="AX427" s="14" t="s">
        <v>81</v>
      </c>
      <c r="AY427" s="164" t="s">
        <v>125</v>
      </c>
    </row>
    <row r="428" spans="2:65" s="1" customFormat="1" ht="24.2" customHeight="1">
      <c r="B428" s="32"/>
      <c r="C428" s="131" t="s">
        <v>513</v>
      </c>
      <c r="D428" s="131" t="s">
        <v>127</v>
      </c>
      <c r="E428" s="132" t="s">
        <v>514</v>
      </c>
      <c r="F428" s="133" t="s">
        <v>515</v>
      </c>
      <c r="G428" s="134" t="s">
        <v>284</v>
      </c>
      <c r="H428" s="135">
        <v>16.5</v>
      </c>
      <c r="I428" s="136"/>
      <c r="J428" s="137">
        <f>ROUND(I428*H428,2)</f>
        <v>0</v>
      </c>
      <c r="K428" s="133" t="s">
        <v>131</v>
      </c>
      <c r="L428" s="32"/>
      <c r="M428" s="138" t="s">
        <v>1</v>
      </c>
      <c r="N428" s="139" t="s">
        <v>38</v>
      </c>
      <c r="P428" s="140">
        <f>O428*H428</f>
        <v>0</v>
      </c>
      <c r="Q428" s="140">
        <v>0.43530999999999997</v>
      </c>
      <c r="R428" s="140">
        <f>Q428*H428</f>
        <v>7.1826149999999993</v>
      </c>
      <c r="S428" s="140">
        <v>0</v>
      </c>
      <c r="T428" s="140">
        <f>S428*H428</f>
        <v>0</v>
      </c>
      <c r="U428" s="141" t="s">
        <v>1</v>
      </c>
      <c r="AR428" s="142" t="s">
        <v>132</v>
      </c>
      <c r="AT428" s="142" t="s">
        <v>127</v>
      </c>
      <c r="AU428" s="142" t="s">
        <v>83</v>
      </c>
      <c r="AY428" s="17" t="s">
        <v>125</v>
      </c>
      <c r="BE428" s="143">
        <f>IF(N428="základní",J428,0)</f>
        <v>0</v>
      </c>
      <c r="BF428" s="143">
        <f>IF(N428="snížená",J428,0)</f>
        <v>0</v>
      </c>
      <c r="BG428" s="143">
        <f>IF(N428="zákl. přenesená",J428,0)</f>
        <v>0</v>
      </c>
      <c r="BH428" s="143">
        <f>IF(N428="sníž. přenesená",J428,0)</f>
        <v>0</v>
      </c>
      <c r="BI428" s="143">
        <f>IF(N428="nulová",J428,0)</f>
        <v>0</v>
      </c>
      <c r="BJ428" s="17" t="s">
        <v>81</v>
      </c>
      <c r="BK428" s="143">
        <f>ROUND(I428*H428,2)</f>
        <v>0</v>
      </c>
      <c r="BL428" s="17" t="s">
        <v>132</v>
      </c>
      <c r="BM428" s="142" t="s">
        <v>516</v>
      </c>
    </row>
    <row r="429" spans="2:65" s="1" customFormat="1" ht="19.5">
      <c r="B429" s="32"/>
      <c r="D429" s="144" t="s">
        <v>134</v>
      </c>
      <c r="F429" s="145" t="s">
        <v>517</v>
      </c>
      <c r="I429" s="146"/>
      <c r="L429" s="32"/>
      <c r="M429" s="147"/>
      <c r="U429" s="56"/>
      <c r="AT429" s="17" t="s">
        <v>134</v>
      </c>
      <c r="AU429" s="17" t="s">
        <v>83</v>
      </c>
    </row>
    <row r="430" spans="2:65" s="1" customFormat="1" ht="11.25">
      <c r="B430" s="32"/>
      <c r="D430" s="148" t="s">
        <v>136</v>
      </c>
      <c r="F430" s="149" t="s">
        <v>518</v>
      </c>
      <c r="I430" s="146"/>
      <c r="L430" s="32"/>
      <c r="M430" s="147"/>
      <c r="U430" s="56"/>
      <c r="AT430" s="17" t="s">
        <v>136</v>
      </c>
      <c r="AU430" s="17" t="s">
        <v>83</v>
      </c>
    </row>
    <row r="431" spans="2:65" s="13" customFormat="1" ht="11.25">
      <c r="B431" s="156"/>
      <c r="D431" s="144" t="s">
        <v>138</v>
      </c>
      <c r="E431" s="157" t="s">
        <v>1</v>
      </c>
      <c r="F431" s="158" t="s">
        <v>519</v>
      </c>
      <c r="H431" s="159">
        <v>16.5</v>
      </c>
      <c r="I431" s="160"/>
      <c r="L431" s="156"/>
      <c r="M431" s="161"/>
      <c r="U431" s="162"/>
      <c r="AT431" s="157" t="s">
        <v>138</v>
      </c>
      <c r="AU431" s="157" t="s">
        <v>83</v>
      </c>
      <c r="AV431" s="13" t="s">
        <v>83</v>
      </c>
      <c r="AW431" s="13" t="s">
        <v>30</v>
      </c>
      <c r="AX431" s="13" t="s">
        <v>73</v>
      </c>
      <c r="AY431" s="157" t="s">
        <v>125</v>
      </c>
    </row>
    <row r="432" spans="2:65" s="14" customFormat="1" ht="11.25">
      <c r="B432" s="163"/>
      <c r="D432" s="144" t="s">
        <v>138</v>
      </c>
      <c r="E432" s="164" t="s">
        <v>1</v>
      </c>
      <c r="F432" s="165" t="s">
        <v>141</v>
      </c>
      <c r="H432" s="166">
        <v>16.5</v>
      </c>
      <c r="I432" s="167"/>
      <c r="L432" s="163"/>
      <c r="M432" s="168"/>
      <c r="U432" s="169"/>
      <c r="AT432" s="164" t="s">
        <v>138</v>
      </c>
      <c r="AU432" s="164" t="s">
        <v>83</v>
      </c>
      <c r="AV432" s="14" t="s">
        <v>132</v>
      </c>
      <c r="AW432" s="14" t="s">
        <v>30</v>
      </c>
      <c r="AX432" s="14" t="s">
        <v>81</v>
      </c>
      <c r="AY432" s="164" t="s">
        <v>125</v>
      </c>
    </row>
    <row r="433" spans="2:65" s="1" customFormat="1" ht="24.2" customHeight="1">
      <c r="B433" s="32"/>
      <c r="C433" s="131" t="s">
        <v>520</v>
      </c>
      <c r="D433" s="131" t="s">
        <v>127</v>
      </c>
      <c r="E433" s="132" t="s">
        <v>521</v>
      </c>
      <c r="F433" s="133" t="s">
        <v>522</v>
      </c>
      <c r="G433" s="134" t="s">
        <v>423</v>
      </c>
      <c r="H433" s="135">
        <v>1</v>
      </c>
      <c r="I433" s="136"/>
      <c r="J433" s="137">
        <f>ROUND(I433*H433,2)</f>
        <v>0</v>
      </c>
      <c r="K433" s="133" t="s">
        <v>131</v>
      </c>
      <c r="L433" s="32"/>
      <c r="M433" s="138" t="s">
        <v>1</v>
      </c>
      <c r="N433" s="139" t="s">
        <v>38</v>
      </c>
      <c r="P433" s="140">
        <f>O433*H433</f>
        <v>0</v>
      </c>
      <c r="Q433" s="140">
        <v>0.24457999999999999</v>
      </c>
      <c r="R433" s="140">
        <f>Q433*H433</f>
        <v>0.24457999999999999</v>
      </c>
      <c r="S433" s="140">
        <v>0</v>
      </c>
      <c r="T433" s="140">
        <f>S433*H433</f>
        <v>0</v>
      </c>
      <c r="U433" s="141" t="s">
        <v>1</v>
      </c>
      <c r="AR433" s="142" t="s">
        <v>132</v>
      </c>
      <c r="AT433" s="142" t="s">
        <v>127</v>
      </c>
      <c r="AU433" s="142" t="s">
        <v>83</v>
      </c>
      <c r="AY433" s="17" t="s">
        <v>125</v>
      </c>
      <c r="BE433" s="143">
        <f>IF(N433="základní",J433,0)</f>
        <v>0</v>
      </c>
      <c r="BF433" s="143">
        <f>IF(N433="snížená",J433,0)</f>
        <v>0</v>
      </c>
      <c r="BG433" s="143">
        <f>IF(N433="zákl. přenesená",J433,0)</f>
        <v>0</v>
      </c>
      <c r="BH433" s="143">
        <f>IF(N433="sníž. přenesená",J433,0)</f>
        <v>0</v>
      </c>
      <c r="BI433" s="143">
        <f>IF(N433="nulová",J433,0)</f>
        <v>0</v>
      </c>
      <c r="BJ433" s="17" t="s">
        <v>81</v>
      </c>
      <c r="BK433" s="143">
        <f>ROUND(I433*H433,2)</f>
        <v>0</v>
      </c>
      <c r="BL433" s="17" t="s">
        <v>132</v>
      </c>
      <c r="BM433" s="142" t="s">
        <v>523</v>
      </c>
    </row>
    <row r="434" spans="2:65" s="1" customFormat="1" ht="19.5">
      <c r="B434" s="32"/>
      <c r="D434" s="144" t="s">
        <v>134</v>
      </c>
      <c r="F434" s="145" t="s">
        <v>524</v>
      </c>
      <c r="I434" s="146"/>
      <c r="L434" s="32"/>
      <c r="M434" s="147"/>
      <c r="U434" s="56"/>
      <c r="AT434" s="17" t="s">
        <v>134</v>
      </c>
      <c r="AU434" s="17" t="s">
        <v>83</v>
      </c>
    </row>
    <row r="435" spans="2:65" s="1" customFormat="1" ht="11.25">
      <c r="B435" s="32"/>
      <c r="D435" s="148" t="s">
        <v>136</v>
      </c>
      <c r="F435" s="149" t="s">
        <v>525</v>
      </c>
      <c r="I435" s="146"/>
      <c r="L435" s="32"/>
      <c r="M435" s="147"/>
      <c r="U435" s="56"/>
      <c r="AT435" s="17" t="s">
        <v>136</v>
      </c>
      <c r="AU435" s="17" t="s">
        <v>83</v>
      </c>
    </row>
    <row r="436" spans="2:65" s="1" customFormat="1" ht="24.2" customHeight="1">
      <c r="B436" s="32"/>
      <c r="C436" s="131" t="s">
        <v>526</v>
      </c>
      <c r="D436" s="131" t="s">
        <v>127</v>
      </c>
      <c r="E436" s="132" t="s">
        <v>527</v>
      </c>
      <c r="F436" s="133" t="s">
        <v>528</v>
      </c>
      <c r="G436" s="134" t="s">
        <v>423</v>
      </c>
      <c r="H436" s="135">
        <v>1</v>
      </c>
      <c r="I436" s="136"/>
      <c r="J436" s="137">
        <f>ROUND(I436*H436,2)</f>
        <v>0</v>
      </c>
      <c r="K436" s="133" t="s">
        <v>131</v>
      </c>
      <c r="L436" s="32"/>
      <c r="M436" s="138" t="s">
        <v>1</v>
      </c>
      <c r="N436" s="139" t="s">
        <v>38</v>
      </c>
      <c r="P436" s="140">
        <f>O436*H436</f>
        <v>0</v>
      </c>
      <c r="Q436" s="140">
        <v>1.3999999999999999E-4</v>
      </c>
      <c r="R436" s="140">
        <f>Q436*H436</f>
        <v>1.3999999999999999E-4</v>
      </c>
      <c r="S436" s="140">
        <v>0</v>
      </c>
      <c r="T436" s="140">
        <f>S436*H436</f>
        <v>0</v>
      </c>
      <c r="U436" s="141" t="s">
        <v>1</v>
      </c>
      <c r="AR436" s="142" t="s">
        <v>132</v>
      </c>
      <c r="AT436" s="142" t="s">
        <v>127</v>
      </c>
      <c r="AU436" s="142" t="s">
        <v>83</v>
      </c>
      <c r="AY436" s="17" t="s">
        <v>125</v>
      </c>
      <c r="BE436" s="143">
        <f>IF(N436="základní",J436,0)</f>
        <v>0</v>
      </c>
      <c r="BF436" s="143">
        <f>IF(N436="snížená",J436,0)</f>
        <v>0</v>
      </c>
      <c r="BG436" s="143">
        <f>IF(N436="zákl. přenesená",J436,0)</f>
        <v>0</v>
      </c>
      <c r="BH436" s="143">
        <f>IF(N436="sníž. přenesená",J436,0)</f>
        <v>0</v>
      </c>
      <c r="BI436" s="143">
        <f>IF(N436="nulová",J436,0)</f>
        <v>0</v>
      </c>
      <c r="BJ436" s="17" t="s">
        <v>81</v>
      </c>
      <c r="BK436" s="143">
        <f>ROUND(I436*H436,2)</f>
        <v>0</v>
      </c>
      <c r="BL436" s="17" t="s">
        <v>132</v>
      </c>
      <c r="BM436" s="142" t="s">
        <v>529</v>
      </c>
    </row>
    <row r="437" spans="2:65" s="1" customFormat="1" ht="19.5">
      <c r="B437" s="32"/>
      <c r="D437" s="144" t="s">
        <v>134</v>
      </c>
      <c r="F437" s="145" t="s">
        <v>530</v>
      </c>
      <c r="I437" s="146"/>
      <c r="L437" s="32"/>
      <c r="M437" s="147"/>
      <c r="U437" s="56"/>
      <c r="AT437" s="17" t="s">
        <v>134</v>
      </c>
      <c r="AU437" s="17" t="s">
        <v>83</v>
      </c>
    </row>
    <row r="438" spans="2:65" s="1" customFormat="1" ht="11.25">
      <c r="B438" s="32"/>
      <c r="D438" s="148" t="s">
        <v>136</v>
      </c>
      <c r="F438" s="149" t="s">
        <v>531</v>
      </c>
      <c r="I438" s="146"/>
      <c r="L438" s="32"/>
      <c r="M438" s="147"/>
      <c r="U438" s="56"/>
      <c r="AT438" s="17" t="s">
        <v>136</v>
      </c>
      <c r="AU438" s="17" t="s">
        <v>83</v>
      </c>
    </row>
    <row r="439" spans="2:65" s="1" customFormat="1" ht="24.2" customHeight="1">
      <c r="B439" s="32"/>
      <c r="C439" s="131" t="s">
        <v>532</v>
      </c>
      <c r="D439" s="131" t="s">
        <v>127</v>
      </c>
      <c r="E439" s="132" t="s">
        <v>533</v>
      </c>
      <c r="F439" s="133" t="s">
        <v>534</v>
      </c>
      <c r="G439" s="134" t="s">
        <v>423</v>
      </c>
      <c r="H439" s="135">
        <v>1</v>
      </c>
      <c r="I439" s="136"/>
      <c r="J439" s="137">
        <f>ROUND(I439*H439,2)</f>
        <v>0</v>
      </c>
      <c r="K439" s="133" t="s">
        <v>131</v>
      </c>
      <c r="L439" s="32"/>
      <c r="M439" s="138" t="s">
        <v>1</v>
      </c>
      <c r="N439" s="139" t="s">
        <v>38</v>
      </c>
      <c r="P439" s="140">
        <f>O439*H439</f>
        <v>0</v>
      </c>
      <c r="Q439" s="140">
        <v>2E-3</v>
      </c>
      <c r="R439" s="140">
        <f>Q439*H439</f>
        <v>2E-3</v>
      </c>
      <c r="S439" s="140">
        <v>0</v>
      </c>
      <c r="T439" s="140">
        <f>S439*H439</f>
        <v>0</v>
      </c>
      <c r="U439" s="141" t="s">
        <v>1</v>
      </c>
      <c r="AR439" s="142" t="s">
        <v>132</v>
      </c>
      <c r="AT439" s="142" t="s">
        <v>127</v>
      </c>
      <c r="AU439" s="142" t="s">
        <v>83</v>
      </c>
      <c r="AY439" s="17" t="s">
        <v>125</v>
      </c>
      <c r="BE439" s="143">
        <f>IF(N439="základní",J439,0)</f>
        <v>0</v>
      </c>
      <c r="BF439" s="143">
        <f>IF(N439="snížená",J439,0)</f>
        <v>0</v>
      </c>
      <c r="BG439" s="143">
        <f>IF(N439="zákl. přenesená",J439,0)</f>
        <v>0</v>
      </c>
      <c r="BH439" s="143">
        <f>IF(N439="sníž. přenesená",J439,0)</f>
        <v>0</v>
      </c>
      <c r="BI439" s="143">
        <f>IF(N439="nulová",J439,0)</f>
        <v>0</v>
      </c>
      <c r="BJ439" s="17" t="s">
        <v>81</v>
      </c>
      <c r="BK439" s="143">
        <f>ROUND(I439*H439,2)</f>
        <v>0</v>
      </c>
      <c r="BL439" s="17" t="s">
        <v>132</v>
      </c>
      <c r="BM439" s="142" t="s">
        <v>535</v>
      </c>
    </row>
    <row r="440" spans="2:65" s="1" customFormat="1" ht="19.5">
      <c r="B440" s="32"/>
      <c r="D440" s="144" t="s">
        <v>134</v>
      </c>
      <c r="F440" s="145" t="s">
        <v>536</v>
      </c>
      <c r="I440" s="146"/>
      <c r="L440" s="32"/>
      <c r="M440" s="147"/>
      <c r="U440" s="56"/>
      <c r="AT440" s="17" t="s">
        <v>134</v>
      </c>
      <c r="AU440" s="17" t="s">
        <v>83</v>
      </c>
    </row>
    <row r="441" spans="2:65" s="1" customFormat="1" ht="11.25">
      <c r="B441" s="32"/>
      <c r="D441" s="148" t="s">
        <v>136</v>
      </c>
      <c r="F441" s="149" t="s">
        <v>537</v>
      </c>
      <c r="I441" s="146"/>
      <c r="L441" s="32"/>
      <c r="M441" s="147"/>
      <c r="U441" s="56"/>
      <c r="AT441" s="17" t="s">
        <v>136</v>
      </c>
      <c r="AU441" s="17" t="s">
        <v>83</v>
      </c>
    </row>
    <row r="442" spans="2:65" s="11" customFormat="1" ht="22.9" customHeight="1">
      <c r="B442" s="119"/>
      <c r="D442" s="120" t="s">
        <v>72</v>
      </c>
      <c r="E442" s="129" t="s">
        <v>538</v>
      </c>
      <c r="F442" s="129" t="s">
        <v>539</v>
      </c>
      <c r="I442" s="122"/>
      <c r="J442" s="130">
        <f>BK442</f>
        <v>0</v>
      </c>
      <c r="L442" s="119"/>
      <c r="M442" s="124"/>
      <c r="P442" s="125">
        <f>SUM(P443:P468)</f>
        <v>0</v>
      </c>
      <c r="R442" s="125">
        <f>SUM(R443:R468)</f>
        <v>0</v>
      </c>
      <c r="T442" s="125">
        <f>SUM(T443:T468)</f>
        <v>0</v>
      </c>
      <c r="U442" s="126"/>
      <c r="AR442" s="120" t="s">
        <v>81</v>
      </c>
      <c r="AT442" s="127" t="s">
        <v>72</v>
      </c>
      <c r="AU442" s="127" t="s">
        <v>81</v>
      </c>
      <c r="AY442" s="120" t="s">
        <v>125</v>
      </c>
      <c r="BK442" s="128">
        <f>SUM(BK443:BK468)</f>
        <v>0</v>
      </c>
    </row>
    <row r="443" spans="2:65" s="1" customFormat="1" ht="21.75" customHeight="1">
      <c r="B443" s="32"/>
      <c r="C443" s="131" t="s">
        <v>540</v>
      </c>
      <c r="D443" s="131" t="s">
        <v>127</v>
      </c>
      <c r="E443" s="132" t="s">
        <v>541</v>
      </c>
      <c r="F443" s="133" t="s">
        <v>542</v>
      </c>
      <c r="G443" s="134" t="s">
        <v>193</v>
      </c>
      <c r="H443" s="135">
        <v>1062.5999999999999</v>
      </c>
      <c r="I443" s="136"/>
      <c r="J443" s="137">
        <f>ROUND(I443*H443,2)</f>
        <v>0</v>
      </c>
      <c r="K443" s="133" t="s">
        <v>131</v>
      </c>
      <c r="L443" s="32"/>
      <c r="M443" s="138" t="s">
        <v>1</v>
      </c>
      <c r="N443" s="139" t="s">
        <v>38</v>
      </c>
      <c r="P443" s="140">
        <f>O443*H443</f>
        <v>0</v>
      </c>
      <c r="Q443" s="140">
        <v>0</v>
      </c>
      <c r="R443" s="140">
        <f>Q443*H443</f>
        <v>0</v>
      </c>
      <c r="S443" s="140">
        <v>0</v>
      </c>
      <c r="T443" s="140">
        <f>S443*H443</f>
        <v>0</v>
      </c>
      <c r="U443" s="141" t="s">
        <v>1</v>
      </c>
      <c r="AR443" s="142" t="s">
        <v>132</v>
      </c>
      <c r="AT443" s="142" t="s">
        <v>127</v>
      </c>
      <c r="AU443" s="142" t="s">
        <v>83</v>
      </c>
      <c r="AY443" s="17" t="s">
        <v>125</v>
      </c>
      <c r="BE443" s="143">
        <f>IF(N443="základní",J443,0)</f>
        <v>0</v>
      </c>
      <c r="BF443" s="143">
        <f>IF(N443="snížená",J443,0)</f>
        <v>0</v>
      </c>
      <c r="BG443" s="143">
        <f>IF(N443="zákl. přenesená",J443,0)</f>
        <v>0</v>
      </c>
      <c r="BH443" s="143">
        <f>IF(N443="sníž. přenesená",J443,0)</f>
        <v>0</v>
      </c>
      <c r="BI443" s="143">
        <f>IF(N443="nulová",J443,0)</f>
        <v>0</v>
      </c>
      <c r="BJ443" s="17" t="s">
        <v>81</v>
      </c>
      <c r="BK443" s="143">
        <f>ROUND(I443*H443,2)</f>
        <v>0</v>
      </c>
      <c r="BL443" s="17" t="s">
        <v>132</v>
      </c>
      <c r="BM443" s="142" t="s">
        <v>543</v>
      </c>
    </row>
    <row r="444" spans="2:65" s="1" customFormat="1" ht="19.5">
      <c r="B444" s="32"/>
      <c r="D444" s="144" t="s">
        <v>134</v>
      </c>
      <c r="F444" s="145" t="s">
        <v>544</v>
      </c>
      <c r="I444" s="146"/>
      <c r="L444" s="32"/>
      <c r="M444" s="147"/>
      <c r="U444" s="56"/>
      <c r="AT444" s="17" t="s">
        <v>134</v>
      </c>
      <c r="AU444" s="17" t="s">
        <v>83</v>
      </c>
    </row>
    <row r="445" spans="2:65" s="1" customFormat="1" ht="11.25">
      <c r="B445" s="32"/>
      <c r="D445" s="148" t="s">
        <v>136</v>
      </c>
      <c r="F445" s="149" t="s">
        <v>545</v>
      </c>
      <c r="I445" s="146"/>
      <c r="L445" s="32"/>
      <c r="M445" s="147"/>
      <c r="U445" s="56"/>
      <c r="AT445" s="17" t="s">
        <v>136</v>
      </c>
      <c r="AU445" s="17" t="s">
        <v>83</v>
      </c>
    </row>
    <row r="446" spans="2:65" s="1" customFormat="1" ht="24.2" customHeight="1">
      <c r="B446" s="32"/>
      <c r="C446" s="131" t="s">
        <v>546</v>
      </c>
      <c r="D446" s="131" t="s">
        <v>127</v>
      </c>
      <c r="E446" s="132" t="s">
        <v>547</v>
      </c>
      <c r="F446" s="133" t="s">
        <v>548</v>
      </c>
      <c r="G446" s="134" t="s">
        <v>193</v>
      </c>
      <c r="H446" s="135">
        <v>15939</v>
      </c>
      <c r="I446" s="136"/>
      <c r="J446" s="137">
        <f>ROUND(I446*H446,2)</f>
        <v>0</v>
      </c>
      <c r="K446" s="133" t="s">
        <v>131</v>
      </c>
      <c r="L446" s="32"/>
      <c r="M446" s="138" t="s">
        <v>1</v>
      </c>
      <c r="N446" s="139" t="s">
        <v>38</v>
      </c>
      <c r="P446" s="140">
        <f>O446*H446</f>
        <v>0</v>
      </c>
      <c r="Q446" s="140">
        <v>0</v>
      </c>
      <c r="R446" s="140">
        <f>Q446*H446</f>
        <v>0</v>
      </c>
      <c r="S446" s="140">
        <v>0</v>
      </c>
      <c r="T446" s="140">
        <f>S446*H446</f>
        <v>0</v>
      </c>
      <c r="U446" s="141" t="s">
        <v>1</v>
      </c>
      <c r="AR446" s="142" t="s">
        <v>132</v>
      </c>
      <c r="AT446" s="142" t="s">
        <v>127</v>
      </c>
      <c r="AU446" s="142" t="s">
        <v>83</v>
      </c>
      <c r="AY446" s="17" t="s">
        <v>125</v>
      </c>
      <c r="BE446" s="143">
        <f>IF(N446="základní",J446,0)</f>
        <v>0</v>
      </c>
      <c r="BF446" s="143">
        <f>IF(N446="snížená",J446,0)</f>
        <v>0</v>
      </c>
      <c r="BG446" s="143">
        <f>IF(N446="zákl. přenesená",J446,0)</f>
        <v>0</v>
      </c>
      <c r="BH446" s="143">
        <f>IF(N446="sníž. přenesená",J446,0)</f>
        <v>0</v>
      </c>
      <c r="BI446" s="143">
        <f>IF(N446="nulová",J446,0)</f>
        <v>0</v>
      </c>
      <c r="BJ446" s="17" t="s">
        <v>81</v>
      </c>
      <c r="BK446" s="143">
        <f>ROUND(I446*H446,2)</f>
        <v>0</v>
      </c>
      <c r="BL446" s="17" t="s">
        <v>132</v>
      </c>
      <c r="BM446" s="142" t="s">
        <v>549</v>
      </c>
    </row>
    <row r="447" spans="2:65" s="1" customFormat="1" ht="29.25">
      <c r="B447" s="32"/>
      <c r="D447" s="144" t="s">
        <v>134</v>
      </c>
      <c r="F447" s="145" t="s">
        <v>550</v>
      </c>
      <c r="I447" s="146"/>
      <c r="L447" s="32"/>
      <c r="M447" s="147"/>
      <c r="U447" s="56"/>
      <c r="AT447" s="17" t="s">
        <v>134</v>
      </c>
      <c r="AU447" s="17" t="s">
        <v>83</v>
      </c>
    </row>
    <row r="448" spans="2:65" s="1" customFormat="1" ht="11.25">
      <c r="B448" s="32"/>
      <c r="D448" s="148" t="s">
        <v>136</v>
      </c>
      <c r="F448" s="149" t="s">
        <v>551</v>
      </c>
      <c r="I448" s="146"/>
      <c r="L448" s="32"/>
      <c r="M448" s="147"/>
      <c r="U448" s="56"/>
      <c r="AT448" s="17" t="s">
        <v>136</v>
      </c>
      <c r="AU448" s="17" t="s">
        <v>83</v>
      </c>
    </row>
    <row r="449" spans="2:65" s="13" customFormat="1" ht="11.25">
      <c r="B449" s="156"/>
      <c r="D449" s="144" t="s">
        <v>138</v>
      </c>
      <c r="F449" s="158" t="s">
        <v>552</v>
      </c>
      <c r="H449" s="159">
        <v>15939</v>
      </c>
      <c r="I449" s="160"/>
      <c r="L449" s="156"/>
      <c r="M449" s="161"/>
      <c r="U449" s="162"/>
      <c r="AT449" s="157" t="s">
        <v>138</v>
      </c>
      <c r="AU449" s="157" t="s">
        <v>83</v>
      </c>
      <c r="AV449" s="13" t="s">
        <v>83</v>
      </c>
      <c r="AW449" s="13" t="s">
        <v>4</v>
      </c>
      <c r="AX449" s="13" t="s">
        <v>81</v>
      </c>
      <c r="AY449" s="157" t="s">
        <v>125</v>
      </c>
    </row>
    <row r="450" spans="2:65" s="1" customFormat="1" ht="24.2" customHeight="1">
      <c r="B450" s="32"/>
      <c r="C450" s="131" t="s">
        <v>553</v>
      </c>
      <c r="D450" s="131" t="s">
        <v>127</v>
      </c>
      <c r="E450" s="132" t="s">
        <v>554</v>
      </c>
      <c r="F450" s="133" t="s">
        <v>555</v>
      </c>
      <c r="G450" s="134" t="s">
        <v>193</v>
      </c>
      <c r="H450" s="135">
        <v>1062.5999999999999</v>
      </c>
      <c r="I450" s="136"/>
      <c r="J450" s="137">
        <f>ROUND(I450*H450,2)</f>
        <v>0</v>
      </c>
      <c r="K450" s="133" t="s">
        <v>131</v>
      </c>
      <c r="L450" s="32"/>
      <c r="M450" s="138" t="s">
        <v>1</v>
      </c>
      <c r="N450" s="139" t="s">
        <v>38</v>
      </c>
      <c r="P450" s="140">
        <f>O450*H450</f>
        <v>0</v>
      </c>
      <c r="Q450" s="140">
        <v>0</v>
      </c>
      <c r="R450" s="140">
        <f>Q450*H450</f>
        <v>0</v>
      </c>
      <c r="S450" s="140">
        <v>0</v>
      </c>
      <c r="T450" s="140">
        <f>S450*H450</f>
        <v>0</v>
      </c>
      <c r="U450" s="141" t="s">
        <v>1</v>
      </c>
      <c r="AR450" s="142" t="s">
        <v>132</v>
      </c>
      <c r="AT450" s="142" t="s">
        <v>127</v>
      </c>
      <c r="AU450" s="142" t="s">
        <v>83</v>
      </c>
      <c r="AY450" s="17" t="s">
        <v>125</v>
      </c>
      <c r="BE450" s="143">
        <f>IF(N450="základní",J450,0)</f>
        <v>0</v>
      </c>
      <c r="BF450" s="143">
        <f>IF(N450="snížená",J450,0)</f>
        <v>0</v>
      </c>
      <c r="BG450" s="143">
        <f>IF(N450="zákl. přenesená",J450,0)</f>
        <v>0</v>
      </c>
      <c r="BH450" s="143">
        <f>IF(N450="sníž. přenesená",J450,0)</f>
        <v>0</v>
      </c>
      <c r="BI450" s="143">
        <f>IF(N450="nulová",J450,0)</f>
        <v>0</v>
      </c>
      <c r="BJ450" s="17" t="s">
        <v>81</v>
      </c>
      <c r="BK450" s="143">
        <f>ROUND(I450*H450,2)</f>
        <v>0</v>
      </c>
      <c r="BL450" s="17" t="s">
        <v>132</v>
      </c>
      <c r="BM450" s="142" t="s">
        <v>556</v>
      </c>
    </row>
    <row r="451" spans="2:65" s="1" customFormat="1" ht="11.25">
      <c r="B451" s="32"/>
      <c r="D451" s="144" t="s">
        <v>134</v>
      </c>
      <c r="F451" s="145" t="s">
        <v>557</v>
      </c>
      <c r="I451" s="146"/>
      <c r="L451" s="32"/>
      <c r="M451" s="147"/>
      <c r="U451" s="56"/>
      <c r="AT451" s="17" t="s">
        <v>134</v>
      </c>
      <c r="AU451" s="17" t="s">
        <v>83</v>
      </c>
    </row>
    <row r="452" spans="2:65" s="1" customFormat="1" ht="11.25">
      <c r="B452" s="32"/>
      <c r="D452" s="148" t="s">
        <v>136</v>
      </c>
      <c r="F452" s="149" t="s">
        <v>558</v>
      </c>
      <c r="I452" s="146"/>
      <c r="L452" s="32"/>
      <c r="M452" s="147"/>
      <c r="U452" s="56"/>
      <c r="AT452" s="17" t="s">
        <v>136</v>
      </c>
      <c r="AU452" s="17" t="s">
        <v>83</v>
      </c>
    </row>
    <row r="453" spans="2:65" s="1" customFormat="1" ht="33" customHeight="1">
      <c r="B453" s="32"/>
      <c r="C453" s="131" t="s">
        <v>559</v>
      </c>
      <c r="D453" s="131" t="s">
        <v>127</v>
      </c>
      <c r="E453" s="132" t="s">
        <v>560</v>
      </c>
      <c r="F453" s="133" t="s">
        <v>561</v>
      </c>
      <c r="G453" s="134" t="s">
        <v>193</v>
      </c>
      <c r="H453" s="135">
        <v>98.34</v>
      </c>
      <c r="I453" s="136"/>
      <c r="J453" s="137">
        <f>ROUND(I453*H453,2)</f>
        <v>0</v>
      </c>
      <c r="K453" s="133" t="s">
        <v>131</v>
      </c>
      <c r="L453" s="32"/>
      <c r="M453" s="138" t="s">
        <v>1</v>
      </c>
      <c r="N453" s="139" t="s">
        <v>38</v>
      </c>
      <c r="P453" s="140">
        <f>O453*H453</f>
        <v>0</v>
      </c>
      <c r="Q453" s="140">
        <v>0</v>
      </c>
      <c r="R453" s="140">
        <f>Q453*H453</f>
        <v>0</v>
      </c>
      <c r="S453" s="140">
        <v>0</v>
      </c>
      <c r="T453" s="140">
        <f>S453*H453</f>
        <v>0</v>
      </c>
      <c r="U453" s="141" t="s">
        <v>1</v>
      </c>
      <c r="AR453" s="142" t="s">
        <v>132</v>
      </c>
      <c r="AT453" s="142" t="s">
        <v>127</v>
      </c>
      <c r="AU453" s="142" t="s">
        <v>83</v>
      </c>
      <c r="AY453" s="17" t="s">
        <v>125</v>
      </c>
      <c r="BE453" s="143">
        <f>IF(N453="základní",J453,0)</f>
        <v>0</v>
      </c>
      <c r="BF453" s="143">
        <f>IF(N453="snížená",J453,0)</f>
        <v>0</v>
      </c>
      <c r="BG453" s="143">
        <f>IF(N453="zákl. přenesená",J453,0)</f>
        <v>0</v>
      </c>
      <c r="BH453" s="143">
        <f>IF(N453="sníž. přenesená",J453,0)</f>
        <v>0</v>
      </c>
      <c r="BI453" s="143">
        <f>IF(N453="nulová",J453,0)</f>
        <v>0</v>
      </c>
      <c r="BJ453" s="17" t="s">
        <v>81</v>
      </c>
      <c r="BK453" s="143">
        <f>ROUND(I453*H453,2)</f>
        <v>0</v>
      </c>
      <c r="BL453" s="17" t="s">
        <v>132</v>
      </c>
      <c r="BM453" s="142" t="s">
        <v>562</v>
      </c>
    </row>
    <row r="454" spans="2:65" s="1" customFormat="1" ht="29.25">
      <c r="B454" s="32"/>
      <c r="D454" s="144" t="s">
        <v>134</v>
      </c>
      <c r="F454" s="145" t="s">
        <v>563</v>
      </c>
      <c r="I454" s="146"/>
      <c r="L454" s="32"/>
      <c r="M454" s="147"/>
      <c r="U454" s="56"/>
      <c r="AT454" s="17" t="s">
        <v>134</v>
      </c>
      <c r="AU454" s="17" t="s">
        <v>83</v>
      </c>
    </row>
    <row r="455" spans="2:65" s="1" customFormat="1" ht="11.25">
      <c r="B455" s="32"/>
      <c r="D455" s="148" t="s">
        <v>136</v>
      </c>
      <c r="F455" s="149" t="s">
        <v>564</v>
      </c>
      <c r="I455" s="146"/>
      <c r="L455" s="32"/>
      <c r="M455" s="147"/>
      <c r="U455" s="56"/>
      <c r="AT455" s="17" t="s">
        <v>136</v>
      </c>
      <c r="AU455" s="17" t="s">
        <v>83</v>
      </c>
    </row>
    <row r="456" spans="2:65" s="13" customFormat="1" ht="11.25">
      <c r="B456" s="156"/>
      <c r="D456" s="144" t="s">
        <v>138</v>
      </c>
      <c r="F456" s="158" t="s">
        <v>565</v>
      </c>
      <c r="H456" s="159">
        <v>98.34</v>
      </c>
      <c r="I456" s="160"/>
      <c r="L456" s="156"/>
      <c r="M456" s="161"/>
      <c r="U456" s="162"/>
      <c r="AT456" s="157" t="s">
        <v>138</v>
      </c>
      <c r="AU456" s="157" t="s">
        <v>83</v>
      </c>
      <c r="AV456" s="13" t="s">
        <v>83</v>
      </c>
      <c r="AW456" s="13" t="s">
        <v>4</v>
      </c>
      <c r="AX456" s="13" t="s">
        <v>81</v>
      </c>
      <c r="AY456" s="157" t="s">
        <v>125</v>
      </c>
    </row>
    <row r="457" spans="2:65" s="1" customFormat="1" ht="24.2" customHeight="1">
      <c r="B457" s="32"/>
      <c r="C457" s="131" t="s">
        <v>566</v>
      </c>
      <c r="D457" s="131" t="s">
        <v>127</v>
      </c>
      <c r="E457" s="132" t="s">
        <v>567</v>
      </c>
      <c r="F457" s="133" t="s">
        <v>211</v>
      </c>
      <c r="G457" s="134" t="s">
        <v>193</v>
      </c>
      <c r="H457" s="135">
        <v>220.44</v>
      </c>
      <c r="I457" s="136"/>
      <c r="J457" s="137">
        <f>ROUND(I457*H457,2)</f>
        <v>0</v>
      </c>
      <c r="K457" s="133" t="s">
        <v>131</v>
      </c>
      <c r="L457" s="32"/>
      <c r="M457" s="138" t="s">
        <v>1</v>
      </c>
      <c r="N457" s="139" t="s">
        <v>38</v>
      </c>
      <c r="P457" s="140">
        <f>O457*H457</f>
        <v>0</v>
      </c>
      <c r="Q457" s="140">
        <v>0</v>
      </c>
      <c r="R457" s="140">
        <f>Q457*H457</f>
        <v>0</v>
      </c>
      <c r="S457" s="140">
        <v>0</v>
      </c>
      <c r="T457" s="140">
        <f>S457*H457</f>
        <v>0</v>
      </c>
      <c r="U457" s="141" t="s">
        <v>1</v>
      </c>
      <c r="AR457" s="142" t="s">
        <v>132</v>
      </c>
      <c r="AT457" s="142" t="s">
        <v>127</v>
      </c>
      <c r="AU457" s="142" t="s">
        <v>83</v>
      </c>
      <c r="AY457" s="17" t="s">
        <v>125</v>
      </c>
      <c r="BE457" s="143">
        <f>IF(N457="základní",J457,0)</f>
        <v>0</v>
      </c>
      <c r="BF457" s="143">
        <f>IF(N457="snížená",J457,0)</f>
        <v>0</v>
      </c>
      <c r="BG457" s="143">
        <f>IF(N457="zákl. přenesená",J457,0)</f>
        <v>0</v>
      </c>
      <c r="BH457" s="143">
        <f>IF(N457="sníž. přenesená",J457,0)</f>
        <v>0</v>
      </c>
      <c r="BI457" s="143">
        <f>IF(N457="nulová",J457,0)</f>
        <v>0</v>
      </c>
      <c r="BJ457" s="17" t="s">
        <v>81</v>
      </c>
      <c r="BK457" s="143">
        <f>ROUND(I457*H457,2)</f>
        <v>0</v>
      </c>
      <c r="BL457" s="17" t="s">
        <v>132</v>
      </c>
      <c r="BM457" s="142" t="s">
        <v>568</v>
      </c>
    </row>
    <row r="458" spans="2:65" s="1" customFormat="1" ht="29.25">
      <c r="B458" s="32"/>
      <c r="D458" s="144" t="s">
        <v>134</v>
      </c>
      <c r="F458" s="145" t="s">
        <v>213</v>
      </c>
      <c r="I458" s="146"/>
      <c r="L458" s="32"/>
      <c r="M458" s="147"/>
      <c r="U458" s="56"/>
      <c r="AT458" s="17" t="s">
        <v>134</v>
      </c>
      <c r="AU458" s="17" t="s">
        <v>83</v>
      </c>
    </row>
    <row r="459" spans="2:65" s="1" customFormat="1" ht="11.25">
      <c r="B459" s="32"/>
      <c r="D459" s="148" t="s">
        <v>136</v>
      </c>
      <c r="F459" s="149" t="s">
        <v>569</v>
      </c>
      <c r="I459" s="146"/>
      <c r="L459" s="32"/>
      <c r="M459" s="147"/>
      <c r="U459" s="56"/>
      <c r="AT459" s="17" t="s">
        <v>136</v>
      </c>
      <c r="AU459" s="17" t="s">
        <v>83</v>
      </c>
    </row>
    <row r="460" spans="2:65" s="13" customFormat="1" ht="11.25">
      <c r="B460" s="156"/>
      <c r="D460" s="144" t="s">
        <v>138</v>
      </c>
      <c r="F460" s="158" t="s">
        <v>570</v>
      </c>
      <c r="H460" s="159">
        <v>220.44</v>
      </c>
      <c r="I460" s="160"/>
      <c r="L460" s="156"/>
      <c r="M460" s="161"/>
      <c r="U460" s="162"/>
      <c r="AT460" s="157" t="s">
        <v>138</v>
      </c>
      <c r="AU460" s="157" t="s">
        <v>83</v>
      </c>
      <c r="AV460" s="13" t="s">
        <v>83</v>
      </c>
      <c r="AW460" s="13" t="s">
        <v>4</v>
      </c>
      <c r="AX460" s="13" t="s">
        <v>81</v>
      </c>
      <c r="AY460" s="157" t="s">
        <v>125</v>
      </c>
    </row>
    <row r="461" spans="2:65" s="1" customFormat="1" ht="44.25" customHeight="1">
      <c r="B461" s="32"/>
      <c r="C461" s="131" t="s">
        <v>571</v>
      </c>
      <c r="D461" s="131" t="s">
        <v>127</v>
      </c>
      <c r="E461" s="132" t="s">
        <v>572</v>
      </c>
      <c r="F461" s="133" t="s">
        <v>573</v>
      </c>
      <c r="G461" s="134" t="s">
        <v>193</v>
      </c>
      <c r="H461" s="135">
        <v>514.36</v>
      </c>
      <c r="I461" s="136"/>
      <c r="J461" s="137">
        <f>ROUND(I461*H461,2)</f>
        <v>0</v>
      </c>
      <c r="K461" s="133" t="s">
        <v>131</v>
      </c>
      <c r="L461" s="32"/>
      <c r="M461" s="138" t="s">
        <v>1</v>
      </c>
      <c r="N461" s="139" t="s">
        <v>38</v>
      </c>
      <c r="P461" s="140">
        <f>O461*H461</f>
        <v>0</v>
      </c>
      <c r="Q461" s="140">
        <v>0</v>
      </c>
      <c r="R461" s="140">
        <f>Q461*H461</f>
        <v>0</v>
      </c>
      <c r="S461" s="140">
        <v>0</v>
      </c>
      <c r="T461" s="140">
        <f>S461*H461</f>
        <v>0</v>
      </c>
      <c r="U461" s="141" t="s">
        <v>1</v>
      </c>
      <c r="AR461" s="142" t="s">
        <v>132</v>
      </c>
      <c r="AT461" s="142" t="s">
        <v>127</v>
      </c>
      <c r="AU461" s="142" t="s">
        <v>83</v>
      </c>
      <c r="AY461" s="17" t="s">
        <v>125</v>
      </c>
      <c r="BE461" s="143">
        <f>IF(N461="základní",J461,0)</f>
        <v>0</v>
      </c>
      <c r="BF461" s="143">
        <f>IF(N461="snížená",J461,0)</f>
        <v>0</v>
      </c>
      <c r="BG461" s="143">
        <f>IF(N461="zákl. přenesená",J461,0)</f>
        <v>0</v>
      </c>
      <c r="BH461" s="143">
        <f>IF(N461="sníž. přenesená",J461,0)</f>
        <v>0</v>
      </c>
      <c r="BI461" s="143">
        <f>IF(N461="nulová",J461,0)</f>
        <v>0</v>
      </c>
      <c r="BJ461" s="17" t="s">
        <v>81</v>
      </c>
      <c r="BK461" s="143">
        <f>ROUND(I461*H461,2)</f>
        <v>0</v>
      </c>
      <c r="BL461" s="17" t="s">
        <v>132</v>
      </c>
      <c r="BM461" s="142" t="s">
        <v>574</v>
      </c>
    </row>
    <row r="462" spans="2:65" s="1" customFormat="1" ht="29.25">
      <c r="B462" s="32"/>
      <c r="D462" s="144" t="s">
        <v>134</v>
      </c>
      <c r="F462" s="145" t="s">
        <v>220</v>
      </c>
      <c r="I462" s="146"/>
      <c r="L462" s="32"/>
      <c r="M462" s="147"/>
      <c r="U462" s="56"/>
      <c r="AT462" s="17" t="s">
        <v>134</v>
      </c>
      <c r="AU462" s="17" t="s">
        <v>83</v>
      </c>
    </row>
    <row r="463" spans="2:65" s="1" customFormat="1" ht="11.25">
      <c r="B463" s="32"/>
      <c r="D463" s="148" t="s">
        <v>136</v>
      </c>
      <c r="F463" s="149" t="s">
        <v>575</v>
      </c>
      <c r="I463" s="146"/>
      <c r="L463" s="32"/>
      <c r="M463" s="147"/>
      <c r="U463" s="56"/>
      <c r="AT463" s="17" t="s">
        <v>136</v>
      </c>
      <c r="AU463" s="17" t="s">
        <v>83</v>
      </c>
    </row>
    <row r="464" spans="2:65" s="13" customFormat="1" ht="11.25">
      <c r="B464" s="156"/>
      <c r="D464" s="144" t="s">
        <v>138</v>
      </c>
      <c r="F464" s="158" t="s">
        <v>576</v>
      </c>
      <c r="H464" s="159">
        <v>514.36</v>
      </c>
      <c r="I464" s="160"/>
      <c r="L464" s="156"/>
      <c r="M464" s="161"/>
      <c r="U464" s="162"/>
      <c r="AT464" s="157" t="s">
        <v>138</v>
      </c>
      <c r="AU464" s="157" t="s">
        <v>83</v>
      </c>
      <c r="AV464" s="13" t="s">
        <v>83</v>
      </c>
      <c r="AW464" s="13" t="s">
        <v>4</v>
      </c>
      <c r="AX464" s="13" t="s">
        <v>81</v>
      </c>
      <c r="AY464" s="157" t="s">
        <v>125</v>
      </c>
    </row>
    <row r="465" spans="2:65" s="1" customFormat="1" ht="44.25" customHeight="1">
      <c r="B465" s="32"/>
      <c r="C465" s="131" t="s">
        <v>577</v>
      </c>
      <c r="D465" s="131" t="s">
        <v>127</v>
      </c>
      <c r="E465" s="132" t="s">
        <v>578</v>
      </c>
      <c r="F465" s="133" t="s">
        <v>579</v>
      </c>
      <c r="G465" s="134" t="s">
        <v>193</v>
      </c>
      <c r="H465" s="135">
        <v>229.46</v>
      </c>
      <c r="I465" s="136"/>
      <c r="J465" s="137">
        <f>ROUND(I465*H465,2)</f>
        <v>0</v>
      </c>
      <c r="K465" s="133" t="s">
        <v>131</v>
      </c>
      <c r="L465" s="32"/>
      <c r="M465" s="138" t="s">
        <v>1</v>
      </c>
      <c r="N465" s="139" t="s">
        <v>38</v>
      </c>
      <c r="P465" s="140">
        <f>O465*H465</f>
        <v>0</v>
      </c>
      <c r="Q465" s="140">
        <v>0</v>
      </c>
      <c r="R465" s="140">
        <f>Q465*H465</f>
        <v>0</v>
      </c>
      <c r="S465" s="140">
        <v>0</v>
      </c>
      <c r="T465" s="140">
        <f>S465*H465</f>
        <v>0</v>
      </c>
      <c r="U465" s="141" t="s">
        <v>1</v>
      </c>
      <c r="AR465" s="142" t="s">
        <v>132</v>
      </c>
      <c r="AT465" s="142" t="s">
        <v>127</v>
      </c>
      <c r="AU465" s="142" t="s">
        <v>83</v>
      </c>
      <c r="AY465" s="17" t="s">
        <v>125</v>
      </c>
      <c r="BE465" s="143">
        <f>IF(N465="základní",J465,0)</f>
        <v>0</v>
      </c>
      <c r="BF465" s="143">
        <f>IF(N465="snížená",J465,0)</f>
        <v>0</v>
      </c>
      <c r="BG465" s="143">
        <f>IF(N465="zákl. přenesená",J465,0)</f>
        <v>0</v>
      </c>
      <c r="BH465" s="143">
        <f>IF(N465="sníž. přenesená",J465,0)</f>
        <v>0</v>
      </c>
      <c r="BI465" s="143">
        <f>IF(N465="nulová",J465,0)</f>
        <v>0</v>
      </c>
      <c r="BJ465" s="17" t="s">
        <v>81</v>
      </c>
      <c r="BK465" s="143">
        <f>ROUND(I465*H465,2)</f>
        <v>0</v>
      </c>
      <c r="BL465" s="17" t="s">
        <v>132</v>
      </c>
      <c r="BM465" s="142" t="s">
        <v>580</v>
      </c>
    </row>
    <row r="466" spans="2:65" s="1" customFormat="1" ht="29.25">
      <c r="B466" s="32"/>
      <c r="D466" s="144" t="s">
        <v>134</v>
      </c>
      <c r="F466" s="145" t="s">
        <v>581</v>
      </c>
      <c r="I466" s="146"/>
      <c r="L466" s="32"/>
      <c r="M466" s="147"/>
      <c r="U466" s="56"/>
      <c r="AT466" s="17" t="s">
        <v>134</v>
      </c>
      <c r="AU466" s="17" t="s">
        <v>83</v>
      </c>
    </row>
    <row r="467" spans="2:65" s="1" customFormat="1" ht="11.25">
      <c r="B467" s="32"/>
      <c r="D467" s="148" t="s">
        <v>136</v>
      </c>
      <c r="F467" s="149" t="s">
        <v>582</v>
      </c>
      <c r="I467" s="146"/>
      <c r="L467" s="32"/>
      <c r="M467" s="147"/>
      <c r="U467" s="56"/>
      <c r="AT467" s="17" t="s">
        <v>136</v>
      </c>
      <c r="AU467" s="17" t="s">
        <v>83</v>
      </c>
    </row>
    <row r="468" spans="2:65" s="13" customFormat="1" ht="11.25">
      <c r="B468" s="156"/>
      <c r="D468" s="144" t="s">
        <v>138</v>
      </c>
      <c r="F468" s="158" t="s">
        <v>583</v>
      </c>
      <c r="H468" s="159">
        <v>229.46</v>
      </c>
      <c r="I468" s="160"/>
      <c r="L468" s="156"/>
      <c r="M468" s="161"/>
      <c r="U468" s="162"/>
      <c r="AT468" s="157" t="s">
        <v>138</v>
      </c>
      <c r="AU468" s="157" t="s">
        <v>83</v>
      </c>
      <c r="AV468" s="13" t="s">
        <v>83</v>
      </c>
      <c r="AW468" s="13" t="s">
        <v>4</v>
      </c>
      <c r="AX468" s="13" t="s">
        <v>81</v>
      </c>
      <c r="AY468" s="157" t="s">
        <v>125</v>
      </c>
    </row>
    <row r="469" spans="2:65" s="11" customFormat="1" ht="22.9" customHeight="1">
      <c r="B469" s="119"/>
      <c r="D469" s="120" t="s">
        <v>72</v>
      </c>
      <c r="E469" s="129" t="s">
        <v>584</v>
      </c>
      <c r="F469" s="129" t="s">
        <v>585</v>
      </c>
      <c r="I469" s="122"/>
      <c r="J469" s="130">
        <f>BK469</f>
        <v>0</v>
      </c>
      <c r="L469" s="119"/>
      <c r="M469" s="124"/>
      <c r="P469" s="125">
        <f>SUM(P470:P472)</f>
        <v>0</v>
      </c>
      <c r="R469" s="125">
        <f>SUM(R470:R472)</f>
        <v>0</v>
      </c>
      <c r="T469" s="125">
        <f>SUM(T470:T472)</f>
        <v>0</v>
      </c>
      <c r="U469" s="126"/>
      <c r="AR469" s="120" t="s">
        <v>81</v>
      </c>
      <c r="AT469" s="127" t="s">
        <v>72</v>
      </c>
      <c r="AU469" s="127" t="s">
        <v>81</v>
      </c>
      <c r="AY469" s="120" t="s">
        <v>125</v>
      </c>
      <c r="BK469" s="128">
        <f>SUM(BK470:BK472)</f>
        <v>0</v>
      </c>
    </row>
    <row r="470" spans="2:65" s="1" customFormat="1" ht="33" customHeight="1">
      <c r="B470" s="32"/>
      <c r="C470" s="131" t="s">
        <v>586</v>
      </c>
      <c r="D470" s="131" t="s">
        <v>127</v>
      </c>
      <c r="E470" s="132" t="s">
        <v>587</v>
      </c>
      <c r="F470" s="133" t="s">
        <v>588</v>
      </c>
      <c r="G470" s="134" t="s">
        <v>193</v>
      </c>
      <c r="H470" s="135">
        <v>621.85299999999995</v>
      </c>
      <c r="I470" s="136"/>
      <c r="J470" s="137">
        <f>ROUND(I470*H470,2)</f>
        <v>0</v>
      </c>
      <c r="K470" s="133" t="s">
        <v>131</v>
      </c>
      <c r="L470" s="32"/>
      <c r="M470" s="138" t="s">
        <v>1</v>
      </c>
      <c r="N470" s="139" t="s">
        <v>38</v>
      </c>
      <c r="P470" s="140">
        <f>O470*H470</f>
        <v>0</v>
      </c>
      <c r="Q470" s="140">
        <v>0</v>
      </c>
      <c r="R470" s="140">
        <f>Q470*H470</f>
        <v>0</v>
      </c>
      <c r="S470" s="140">
        <v>0</v>
      </c>
      <c r="T470" s="140">
        <f>S470*H470</f>
        <v>0</v>
      </c>
      <c r="U470" s="141" t="s">
        <v>1</v>
      </c>
      <c r="AR470" s="142" t="s">
        <v>132</v>
      </c>
      <c r="AT470" s="142" t="s">
        <v>127</v>
      </c>
      <c r="AU470" s="142" t="s">
        <v>83</v>
      </c>
      <c r="AY470" s="17" t="s">
        <v>125</v>
      </c>
      <c r="BE470" s="143">
        <f>IF(N470="základní",J470,0)</f>
        <v>0</v>
      </c>
      <c r="BF470" s="143">
        <f>IF(N470="snížená",J470,0)</f>
        <v>0</v>
      </c>
      <c r="BG470" s="143">
        <f>IF(N470="zákl. přenesená",J470,0)</f>
        <v>0</v>
      </c>
      <c r="BH470" s="143">
        <f>IF(N470="sníž. přenesená",J470,0)</f>
        <v>0</v>
      </c>
      <c r="BI470" s="143">
        <f>IF(N470="nulová",J470,0)</f>
        <v>0</v>
      </c>
      <c r="BJ470" s="17" t="s">
        <v>81</v>
      </c>
      <c r="BK470" s="143">
        <f>ROUND(I470*H470,2)</f>
        <v>0</v>
      </c>
      <c r="BL470" s="17" t="s">
        <v>132</v>
      </c>
      <c r="BM470" s="142" t="s">
        <v>589</v>
      </c>
    </row>
    <row r="471" spans="2:65" s="1" customFormat="1" ht="29.25">
      <c r="B471" s="32"/>
      <c r="D471" s="144" t="s">
        <v>134</v>
      </c>
      <c r="F471" s="145" t="s">
        <v>590</v>
      </c>
      <c r="I471" s="146"/>
      <c r="L471" s="32"/>
      <c r="M471" s="147"/>
      <c r="U471" s="56"/>
      <c r="AT471" s="17" t="s">
        <v>134</v>
      </c>
      <c r="AU471" s="17" t="s">
        <v>83</v>
      </c>
    </row>
    <row r="472" spans="2:65" s="1" customFormat="1" ht="11.25">
      <c r="B472" s="32"/>
      <c r="D472" s="148" t="s">
        <v>136</v>
      </c>
      <c r="F472" s="149" t="s">
        <v>591</v>
      </c>
      <c r="I472" s="146"/>
      <c r="L472" s="32"/>
      <c r="M472" s="180"/>
      <c r="N472" s="181"/>
      <c r="O472" s="181"/>
      <c r="P472" s="181"/>
      <c r="Q472" s="181"/>
      <c r="R472" s="181"/>
      <c r="S472" s="181"/>
      <c r="T472" s="181"/>
      <c r="U472" s="182"/>
      <c r="AT472" s="17" t="s">
        <v>136</v>
      </c>
      <c r="AU472" s="17" t="s">
        <v>83</v>
      </c>
    </row>
    <row r="473" spans="2:65" s="1" customFormat="1" ht="6.95" customHeight="1">
      <c r="B473" s="44"/>
      <c r="C473" s="45"/>
      <c r="D473" s="45"/>
      <c r="E473" s="45"/>
      <c r="F473" s="45"/>
      <c r="G473" s="45"/>
      <c r="H473" s="45"/>
      <c r="I473" s="45"/>
      <c r="J473" s="45"/>
      <c r="K473" s="45"/>
      <c r="L473" s="32"/>
    </row>
  </sheetData>
  <sheetProtection algorithmName="SHA-512" hashValue="cu8V5OJfptBzIT0v984qmHeGyiBNusHSshiQVgIHkUBPflShUXi1pTj2J6L+e8+GgSHwVOeV7rmorQwO+9akQQ==" saltValue="kY+WrdmykKb17iWu0mtd+xh7ccblvQm4Mcrn3sNcrmE9y4KhPqveErmExlN2v48C8TEaVKrlWZzQndciEjGP+A==" spinCount="100000" sheet="1" objects="1" scenarios="1" formatColumns="0" formatRows="0" autoFilter="0"/>
  <autoFilter ref="C123:K472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hyperlinks>
    <hyperlink ref="F129" r:id="rId1" xr:uid="{00000000-0004-0000-0100-000000000000}"/>
    <hyperlink ref="F135" r:id="rId2" xr:uid="{00000000-0004-0000-0100-000001000000}"/>
    <hyperlink ref="F141" r:id="rId3" xr:uid="{00000000-0004-0000-0100-000002000000}"/>
    <hyperlink ref="F153" r:id="rId4" xr:uid="{00000000-0004-0000-0100-000003000000}"/>
    <hyperlink ref="F159" r:id="rId5" xr:uid="{00000000-0004-0000-0100-000004000000}"/>
    <hyperlink ref="F165" r:id="rId6" xr:uid="{00000000-0004-0000-0100-000005000000}"/>
    <hyperlink ref="F175" r:id="rId7" xr:uid="{00000000-0004-0000-0100-000006000000}"/>
    <hyperlink ref="F179" r:id="rId8" xr:uid="{00000000-0004-0000-0100-000007000000}"/>
    <hyperlink ref="F185" r:id="rId9" xr:uid="{00000000-0004-0000-0100-000008000000}"/>
    <hyperlink ref="F189" r:id="rId10" xr:uid="{00000000-0004-0000-0100-000009000000}"/>
    <hyperlink ref="F193" r:id="rId11" xr:uid="{00000000-0004-0000-0100-00000A000000}"/>
    <hyperlink ref="F196" r:id="rId12" xr:uid="{00000000-0004-0000-0100-00000B000000}"/>
    <hyperlink ref="F208" r:id="rId13" xr:uid="{00000000-0004-0000-0100-00000C000000}"/>
    <hyperlink ref="F214" r:id="rId14" xr:uid="{00000000-0004-0000-0100-00000D000000}"/>
    <hyperlink ref="F220" r:id="rId15" xr:uid="{00000000-0004-0000-0100-00000E000000}"/>
    <hyperlink ref="F235" r:id="rId16" xr:uid="{00000000-0004-0000-0100-00000F000000}"/>
    <hyperlink ref="F241" r:id="rId17" xr:uid="{00000000-0004-0000-0100-000010000000}"/>
    <hyperlink ref="F244" r:id="rId18" xr:uid="{00000000-0004-0000-0100-000011000000}"/>
    <hyperlink ref="F253" r:id="rId19" xr:uid="{00000000-0004-0000-0100-000012000000}"/>
    <hyperlink ref="F260" r:id="rId20" xr:uid="{00000000-0004-0000-0100-000013000000}"/>
    <hyperlink ref="F266" r:id="rId21" xr:uid="{00000000-0004-0000-0100-000014000000}"/>
    <hyperlink ref="F272" r:id="rId22" xr:uid="{00000000-0004-0000-0100-000015000000}"/>
    <hyperlink ref="F278" r:id="rId23" xr:uid="{00000000-0004-0000-0100-000016000000}"/>
    <hyperlink ref="F291" r:id="rId24" xr:uid="{00000000-0004-0000-0100-000017000000}"/>
    <hyperlink ref="F297" r:id="rId25" xr:uid="{00000000-0004-0000-0100-000018000000}"/>
    <hyperlink ref="F303" r:id="rId26" xr:uid="{00000000-0004-0000-0100-000019000000}"/>
    <hyperlink ref="F316" r:id="rId27" xr:uid="{00000000-0004-0000-0100-00001A000000}"/>
    <hyperlink ref="F322" r:id="rId28" xr:uid="{00000000-0004-0000-0100-00001B000000}"/>
    <hyperlink ref="F328" r:id="rId29" xr:uid="{00000000-0004-0000-0100-00001C000000}"/>
    <hyperlink ref="F334" r:id="rId30" xr:uid="{00000000-0004-0000-0100-00001D000000}"/>
    <hyperlink ref="F346" r:id="rId31" xr:uid="{00000000-0004-0000-0100-00001E000000}"/>
    <hyperlink ref="F357" r:id="rId32" xr:uid="{00000000-0004-0000-0100-00001F000000}"/>
    <hyperlink ref="F367" r:id="rId33" xr:uid="{00000000-0004-0000-0100-000020000000}"/>
    <hyperlink ref="F372" r:id="rId34" xr:uid="{00000000-0004-0000-0100-000021000000}"/>
    <hyperlink ref="F383" r:id="rId35" xr:uid="{00000000-0004-0000-0100-000022000000}"/>
    <hyperlink ref="F392" r:id="rId36" xr:uid="{00000000-0004-0000-0100-000023000000}"/>
    <hyperlink ref="F406" r:id="rId37" xr:uid="{00000000-0004-0000-0100-000024000000}"/>
    <hyperlink ref="F415" r:id="rId38" xr:uid="{00000000-0004-0000-0100-000025000000}"/>
    <hyperlink ref="F422" r:id="rId39" xr:uid="{00000000-0004-0000-0100-000026000000}"/>
    <hyperlink ref="F430" r:id="rId40" xr:uid="{00000000-0004-0000-0100-000027000000}"/>
    <hyperlink ref="F435" r:id="rId41" xr:uid="{00000000-0004-0000-0100-000028000000}"/>
    <hyperlink ref="F438" r:id="rId42" xr:uid="{00000000-0004-0000-0100-000029000000}"/>
    <hyperlink ref="F441" r:id="rId43" xr:uid="{00000000-0004-0000-0100-00002A000000}"/>
    <hyperlink ref="F445" r:id="rId44" xr:uid="{00000000-0004-0000-0100-00002B000000}"/>
    <hyperlink ref="F448" r:id="rId45" xr:uid="{00000000-0004-0000-0100-00002C000000}"/>
    <hyperlink ref="F452" r:id="rId46" xr:uid="{00000000-0004-0000-0100-00002D000000}"/>
    <hyperlink ref="F455" r:id="rId47" xr:uid="{00000000-0004-0000-0100-00002E000000}"/>
    <hyperlink ref="F459" r:id="rId48" xr:uid="{00000000-0004-0000-0100-00002F000000}"/>
    <hyperlink ref="F463" r:id="rId49" xr:uid="{00000000-0004-0000-0100-000030000000}"/>
    <hyperlink ref="F467" r:id="rId50" xr:uid="{00000000-0004-0000-0100-000031000000}"/>
    <hyperlink ref="F472" r:id="rId51" xr:uid="{00000000-0004-0000-0100-00003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5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86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4.95" customHeight="1">
      <c r="B4" s="20"/>
      <c r="D4" s="21" t="s">
        <v>93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28" t="str">
        <f>'Rekapitulace stavby'!K6</f>
        <v>Polepy - komunikace</v>
      </c>
      <c r="F7" s="229"/>
      <c r="G7" s="229"/>
      <c r="H7" s="229"/>
      <c r="L7" s="20"/>
    </row>
    <row r="8" spans="2:46" s="1" customFormat="1" ht="12" customHeight="1">
      <c r="B8" s="32"/>
      <c r="D8" s="27" t="s">
        <v>94</v>
      </c>
      <c r="L8" s="32"/>
    </row>
    <row r="9" spans="2:46" s="1" customFormat="1" ht="16.5" customHeight="1">
      <c r="B9" s="32"/>
      <c r="E9" s="190" t="s">
        <v>592</v>
      </c>
      <c r="F9" s="230"/>
      <c r="G9" s="230"/>
      <c r="H9" s="230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31. 8. 2025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26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27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1" t="str">
        <f>'Rekapitulace stavby'!E14</f>
        <v>Vyplň údaj</v>
      </c>
      <c r="F18" s="212"/>
      <c r="G18" s="212"/>
      <c r="H18" s="212"/>
      <c r="I18" s="27" t="s">
        <v>26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29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26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31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26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32</v>
      </c>
      <c r="L26" s="32"/>
    </row>
    <row r="27" spans="2:12" s="7" customFormat="1" ht="16.5" customHeight="1">
      <c r="B27" s="89"/>
      <c r="E27" s="217" t="s">
        <v>1</v>
      </c>
      <c r="F27" s="217"/>
      <c r="G27" s="217"/>
      <c r="H27" s="217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33</v>
      </c>
      <c r="J30" s="66">
        <f>ROUND(J124,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35</v>
      </c>
      <c r="I32" s="35" t="s">
        <v>34</v>
      </c>
      <c r="J32" s="35" t="s">
        <v>36</v>
      </c>
      <c r="L32" s="32"/>
    </row>
    <row r="33" spans="2:12" s="1" customFormat="1" ht="14.45" customHeight="1">
      <c r="B33" s="32"/>
      <c r="D33" s="55" t="s">
        <v>37</v>
      </c>
      <c r="E33" s="27" t="s">
        <v>38</v>
      </c>
      <c r="F33" s="91">
        <f>ROUND((SUM(BE124:BE543)),  2)</f>
        <v>0</v>
      </c>
      <c r="I33" s="92">
        <v>0.21</v>
      </c>
      <c r="J33" s="91">
        <f>ROUND(((SUM(BE124:BE543))*I33),  2)</f>
        <v>0</v>
      </c>
      <c r="L33" s="32"/>
    </row>
    <row r="34" spans="2:12" s="1" customFormat="1" ht="14.45" customHeight="1">
      <c r="B34" s="32"/>
      <c r="E34" s="27" t="s">
        <v>39</v>
      </c>
      <c r="F34" s="91">
        <f>ROUND((SUM(BF124:BF543)),  2)</f>
        <v>0</v>
      </c>
      <c r="I34" s="92">
        <v>0.12</v>
      </c>
      <c r="J34" s="91">
        <f>ROUND(((SUM(BF124:BF543))*I34),  2)</f>
        <v>0</v>
      </c>
      <c r="L34" s="32"/>
    </row>
    <row r="35" spans="2:12" s="1" customFormat="1" ht="14.45" hidden="1" customHeight="1">
      <c r="B35" s="32"/>
      <c r="E35" s="27" t="s">
        <v>40</v>
      </c>
      <c r="F35" s="91">
        <f>ROUND((SUM(BG124:BG543)),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41</v>
      </c>
      <c r="F36" s="91">
        <f>ROUND((SUM(BH124:BH543)),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42</v>
      </c>
      <c r="F37" s="91">
        <f>ROUND((SUM(BI124:BI543)),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43</v>
      </c>
      <c r="E39" s="57"/>
      <c r="F39" s="57"/>
      <c r="G39" s="95" t="s">
        <v>44</v>
      </c>
      <c r="H39" s="96" t="s">
        <v>45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48</v>
      </c>
      <c r="E61" s="34"/>
      <c r="F61" s="99" t="s">
        <v>49</v>
      </c>
      <c r="G61" s="43" t="s">
        <v>48</v>
      </c>
      <c r="H61" s="34"/>
      <c r="I61" s="34"/>
      <c r="J61" s="100" t="s">
        <v>49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48</v>
      </c>
      <c r="E76" s="34"/>
      <c r="F76" s="99" t="s">
        <v>49</v>
      </c>
      <c r="G76" s="43" t="s">
        <v>48</v>
      </c>
      <c r="H76" s="34"/>
      <c r="I76" s="34"/>
      <c r="J76" s="100" t="s">
        <v>49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28" t="str">
        <f>E7</f>
        <v>Polepy - komunikace</v>
      </c>
      <c r="F85" s="229"/>
      <c r="G85" s="229"/>
      <c r="H85" s="229"/>
      <c r="L85" s="32"/>
    </row>
    <row r="86" spans="2:47" s="1" customFormat="1" ht="12" customHeight="1">
      <c r="B86" s="32"/>
      <c r="C86" s="27" t="s">
        <v>94</v>
      </c>
      <c r="L86" s="32"/>
    </row>
    <row r="87" spans="2:47" s="1" customFormat="1" ht="16.5" customHeight="1">
      <c r="B87" s="32"/>
      <c r="E87" s="190" t="str">
        <f>E9</f>
        <v>002 - SO 300 - dešťová kanalizace</v>
      </c>
      <c r="F87" s="230"/>
      <c r="G87" s="230"/>
      <c r="H87" s="230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2" t="str">
        <f>IF(J12="","",J12)</f>
        <v>31. 8. 2025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 xml:space="preserve"> </v>
      </c>
      <c r="I91" s="27" t="s">
        <v>29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27</v>
      </c>
      <c r="F92" s="25" t="str">
        <f>IF(E18="","",E18)</f>
        <v>Vyplň údaj</v>
      </c>
      <c r="I92" s="27" t="s">
        <v>31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97</v>
      </c>
      <c r="D94" s="93"/>
      <c r="E94" s="93"/>
      <c r="F94" s="93"/>
      <c r="G94" s="93"/>
      <c r="H94" s="93"/>
      <c r="I94" s="93"/>
      <c r="J94" s="102" t="s">
        <v>98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99</v>
      </c>
      <c r="J96" s="66">
        <f>J124</f>
        <v>0</v>
      </c>
      <c r="L96" s="32"/>
      <c r="AU96" s="17" t="s">
        <v>100</v>
      </c>
    </row>
    <row r="97" spans="2:12" s="8" customFormat="1" ht="24.95" customHeight="1">
      <c r="B97" s="104"/>
      <c r="D97" s="105" t="s">
        <v>101</v>
      </c>
      <c r="E97" s="106"/>
      <c r="F97" s="106"/>
      <c r="G97" s="106"/>
      <c r="H97" s="106"/>
      <c r="I97" s="106"/>
      <c r="J97" s="107">
        <f>J125</f>
        <v>0</v>
      </c>
      <c r="L97" s="104"/>
    </row>
    <row r="98" spans="2:12" s="9" customFormat="1" ht="19.899999999999999" customHeight="1">
      <c r="B98" s="108"/>
      <c r="D98" s="109" t="s">
        <v>102</v>
      </c>
      <c r="E98" s="110"/>
      <c r="F98" s="110"/>
      <c r="G98" s="110"/>
      <c r="H98" s="110"/>
      <c r="I98" s="110"/>
      <c r="J98" s="111">
        <f>J126</f>
        <v>0</v>
      </c>
      <c r="L98" s="108"/>
    </row>
    <row r="99" spans="2:12" s="9" customFormat="1" ht="19.899999999999999" customHeight="1">
      <c r="B99" s="108"/>
      <c r="D99" s="109" t="s">
        <v>103</v>
      </c>
      <c r="E99" s="110"/>
      <c r="F99" s="110"/>
      <c r="G99" s="110"/>
      <c r="H99" s="110"/>
      <c r="I99" s="110"/>
      <c r="J99" s="111">
        <f>J263</f>
        <v>0</v>
      </c>
      <c r="L99" s="108"/>
    </row>
    <row r="100" spans="2:12" s="9" customFormat="1" ht="19.899999999999999" customHeight="1">
      <c r="B100" s="108"/>
      <c r="D100" s="109" t="s">
        <v>593</v>
      </c>
      <c r="E100" s="110"/>
      <c r="F100" s="110"/>
      <c r="G100" s="110"/>
      <c r="H100" s="110"/>
      <c r="I100" s="110"/>
      <c r="J100" s="111">
        <f>J276</f>
        <v>0</v>
      </c>
      <c r="L100" s="108"/>
    </row>
    <row r="101" spans="2:12" s="9" customFormat="1" ht="19.899999999999999" customHeight="1">
      <c r="B101" s="108"/>
      <c r="D101" s="109" t="s">
        <v>104</v>
      </c>
      <c r="E101" s="110"/>
      <c r="F101" s="110"/>
      <c r="G101" s="110"/>
      <c r="H101" s="110"/>
      <c r="I101" s="110"/>
      <c r="J101" s="111">
        <f>J282</f>
        <v>0</v>
      </c>
      <c r="L101" s="108"/>
    </row>
    <row r="102" spans="2:12" s="9" customFormat="1" ht="19.899999999999999" customHeight="1">
      <c r="B102" s="108"/>
      <c r="D102" s="109" t="s">
        <v>594</v>
      </c>
      <c r="E102" s="110"/>
      <c r="F102" s="110"/>
      <c r="G102" s="110"/>
      <c r="H102" s="110"/>
      <c r="I102" s="110"/>
      <c r="J102" s="111">
        <f>J339</f>
        <v>0</v>
      </c>
      <c r="L102" s="108"/>
    </row>
    <row r="103" spans="2:12" s="9" customFormat="1" ht="19.899999999999999" customHeight="1">
      <c r="B103" s="108"/>
      <c r="D103" s="109" t="s">
        <v>107</v>
      </c>
      <c r="E103" s="110"/>
      <c r="F103" s="110"/>
      <c r="G103" s="110"/>
      <c r="H103" s="110"/>
      <c r="I103" s="110"/>
      <c r="J103" s="111">
        <f>J517</f>
        <v>0</v>
      </c>
      <c r="L103" s="108"/>
    </row>
    <row r="104" spans="2:12" s="9" customFormat="1" ht="19.899999999999999" customHeight="1">
      <c r="B104" s="108"/>
      <c r="D104" s="109" t="s">
        <v>108</v>
      </c>
      <c r="E104" s="110"/>
      <c r="F104" s="110"/>
      <c r="G104" s="110"/>
      <c r="H104" s="110"/>
      <c r="I104" s="110"/>
      <c r="J104" s="111">
        <f>J540</f>
        <v>0</v>
      </c>
      <c r="L104" s="108"/>
    </row>
    <row r="105" spans="2:12" s="1" customFormat="1" ht="21.75" customHeight="1">
      <c r="B105" s="32"/>
      <c r="L105" s="32"/>
    </row>
    <row r="106" spans="2:12" s="1" customFormat="1" ht="6.95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2"/>
    </row>
    <row r="110" spans="2:12" s="1" customFormat="1" ht="6.95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2"/>
    </row>
    <row r="111" spans="2:12" s="1" customFormat="1" ht="24.95" customHeight="1">
      <c r="B111" s="32"/>
      <c r="C111" s="21" t="s">
        <v>109</v>
      </c>
      <c r="L111" s="32"/>
    </row>
    <row r="112" spans="2:12" s="1" customFormat="1" ht="6.95" customHeight="1">
      <c r="B112" s="32"/>
      <c r="L112" s="32"/>
    </row>
    <row r="113" spans="2:65" s="1" customFormat="1" ht="12" customHeight="1">
      <c r="B113" s="32"/>
      <c r="C113" s="27" t="s">
        <v>16</v>
      </c>
      <c r="L113" s="32"/>
    </row>
    <row r="114" spans="2:65" s="1" customFormat="1" ht="16.5" customHeight="1">
      <c r="B114" s="32"/>
      <c r="E114" s="228" t="str">
        <f>E7</f>
        <v>Polepy - komunikace</v>
      </c>
      <c r="F114" s="229"/>
      <c r="G114" s="229"/>
      <c r="H114" s="229"/>
      <c r="L114" s="32"/>
    </row>
    <row r="115" spans="2:65" s="1" customFormat="1" ht="12" customHeight="1">
      <c r="B115" s="32"/>
      <c r="C115" s="27" t="s">
        <v>94</v>
      </c>
      <c r="L115" s="32"/>
    </row>
    <row r="116" spans="2:65" s="1" customFormat="1" ht="16.5" customHeight="1">
      <c r="B116" s="32"/>
      <c r="E116" s="190" t="str">
        <f>E9</f>
        <v>002 - SO 300 - dešťová kanalizace</v>
      </c>
      <c r="F116" s="230"/>
      <c r="G116" s="230"/>
      <c r="H116" s="230"/>
      <c r="L116" s="32"/>
    </row>
    <row r="117" spans="2:65" s="1" customFormat="1" ht="6.95" customHeight="1">
      <c r="B117" s="32"/>
      <c r="L117" s="32"/>
    </row>
    <row r="118" spans="2:65" s="1" customFormat="1" ht="12" customHeight="1">
      <c r="B118" s="32"/>
      <c r="C118" s="27" t="s">
        <v>20</v>
      </c>
      <c r="F118" s="25" t="str">
        <f>F12</f>
        <v xml:space="preserve"> </v>
      </c>
      <c r="I118" s="27" t="s">
        <v>22</v>
      </c>
      <c r="J118" s="52" t="str">
        <f>IF(J12="","",J12)</f>
        <v>31. 8. 2025</v>
      </c>
      <c r="L118" s="32"/>
    </row>
    <row r="119" spans="2:65" s="1" customFormat="1" ht="6.95" customHeight="1">
      <c r="B119" s="32"/>
      <c r="L119" s="32"/>
    </row>
    <row r="120" spans="2:65" s="1" customFormat="1" ht="15.2" customHeight="1">
      <c r="B120" s="32"/>
      <c r="C120" s="27" t="s">
        <v>24</v>
      </c>
      <c r="F120" s="25" t="str">
        <f>E15</f>
        <v xml:space="preserve"> </v>
      </c>
      <c r="I120" s="27" t="s">
        <v>29</v>
      </c>
      <c r="J120" s="30" t="str">
        <f>E21</f>
        <v xml:space="preserve"> </v>
      </c>
      <c r="L120" s="32"/>
    </row>
    <row r="121" spans="2:65" s="1" customFormat="1" ht="15.2" customHeight="1">
      <c r="B121" s="32"/>
      <c r="C121" s="27" t="s">
        <v>27</v>
      </c>
      <c r="F121" s="25" t="str">
        <f>IF(E18="","",E18)</f>
        <v>Vyplň údaj</v>
      </c>
      <c r="I121" s="27" t="s">
        <v>31</v>
      </c>
      <c r="J121" s="30" t="str">
        <f>E24</f>
        <v xml:space="preserve"> </v>
      </c>
      <c r="L121" s="32"/>
    </row>
    <row r="122" spans="2:65" s="1" customFormat="1" ht="10.35" customHeight="1">
      <c r="B122" s="32"/>
      <c r="L122" s="32"/>
    </row>
    <row r="123" spans="2:65" s="10" customFormat="1" ht="29.25" customHeight="1">
      <c r="B123" s="112"/>
      <c r="C123" s="113" t="s">
        <v>110</v>
      </c>
      <c r="D123" s="114" t="s">
        <v>58</v>
      </c>
      <c r="E123" s="114" t="s">
        <v>54</v>
      </c>
      <c r="F123" s="114" t="s">
        <v>55</v>
      </c>
      <c r="G123" s="114" t="s">
        <v>111</v>
      </c>
      <c r="H123" s="114" t="s">
        <v>112</v>
      </c>
      <c r="I123" s="114" t="s">
        <v>113</v>
      </c>
      <c r="J123" s="114" t="s">
        <v>98</v>
      </c>
      <c r="K123" s="115" t="s">
        <v>114</v>
      </c>
      <c r="L123" s="112"/>
      <c r="M123" s="59" t="s">
        <v>1</v>
      </c>
      <c r="N123" s="60" t="s">
        <v>37</v>
      </c>
      <c r="O123" s="60" t="s">
        <v>115</v>
      </c>
      <c r="P123" s="60" t="s">
        <v>116</v>
      </c>
      <c r="Q123" s="60" t="s">
        <v>117</v>
      </c>
      <c r="R123" s="60" t="s">
        <v>118</v>
      </c>
      <c r="S123" s="60" t="s">
        <v>119</v>
      </c>
      <c r="T123" s="60" t="s">
        <v>120</v>
      </c>
      <c r="U123" s="61" t="s">
        <v>121</v>
      </c>
    </row>
    <row r="124" spans="2:65" s="1" customFormat="1" ht="22.9" customHeight="1">
      <c r="B124" s="32"/>
      <c r="C124" s="64" t="s">
        <v>122</v>
      </c>
      <c r="J124" s="116">
        <f>BK124</f>
        <v>0</v>
      </c>
      <c r="L124" s="32"/>
      <c r="M124" s="62"/>
      <c r="N124" s="53"/>
      <c r="O124" s="53"/>
      <c r="P124" s="117">
        <f>P125</f>
        <v>0</v>
      </c>
      <c r="Q124" s="53"/>
      <c r="R124" s="117">
        <f>R125</f>
        <v>311.90139548000002</v>
      </c>
      <c r="S124" s="53"/>
      <c r="T124" s="117">
        <f>T125</f>
        <v>3.68336</v>
      </c>
      <c r="U124" s="54"/>
      <c r="AT124" s="17" t="s">
        <v>72</v>
      </c>
      <c r="AU124" s="17" t="s">
        <v>100</v>
      </c>
      <c r="BK124" s="118">
        <f>BK125</f>
        <v>0</v>
      </c>
    </row>
    <row r="125" spans="2:65" s="11" customFormat="1" ht="25.9" customHeight="1">
      <c r="B125" s="119"/>
      <c r="D125" s="120" t="s">
        <v>72</v>
      </c>
      <c r="E125" s="121" t="s">
        <v>123</v>
      </c>
      <c r="F125" s="121" t="s">
        <v>124</v>
      </c>
      <c r="I125" s="122"/>
      <c r="J125" s="123">
        <f>BK125</f>
        <v>0</v>
      </c>
      <c r="L125" s="119"/>
      <c r="M125" s="124"/>
      <c r="P125" s="125">
        <f>P126+P263+P276+P282+P339+P517+P540</f>
        <v>0</v>
      </c>
      <c r="R125" s="125">
        <f>R126+R263+R276+R282+R339+R517+R540</f>
        <v>311.90139548000002</v>
      </c>
      <c r="T125" s="125">
        <f>T126+T263+T276+T282+T339+T517+T540</f>
        <v>3.68336</v>
      </c>
      <c r="U125" s="126"/>
      <c r="AR125" s="120" t="s">
        <v>81</v>
      </c>
      <c r="AT125" s="127" t="s">
        <v>72</v>
      </c>
      <c r="AU125" s="127" t="s">
        <v>73</v>
      </c>
      <c r="AY125" s="120" t="s">
        <v>125</v>
      </c>
      <c r="BK125" s="128">
        <f>BK126+BK263+BK276+BK282+BK339+BK517+BK540</f>
        <v>0</v>
      </c>
    </row>
    <row r="126" spans="2:65" s="11" customFormat="1" ht="22.9" customHeight="1">
      <c r="B126" s="119"/>
      <c r="D126" s="120" t="s">
        <v>72</v>
      </c>
      <c r="E126" s="129" t="s">
        <v>81</v>
      </c>
      <c r="F126" s="129" t="s">
        <v>126</v>
      </c>
      <c r="I126" s="122"/>
      <c r="J126" s="130">
        <f>BK126</f>
        <v>0</v>
      </c>
      <c r="L126" s="119"/>
      <c r="M126" s="124"/>
      <c r="P126" s="125">
        <f>SUM(P127:P262)</f>
        <v>0</v>
      </c>
      <c r="R126" s="125">
        <f>SUM(R127:R262)</f>
        <v>247.65581019999999</v>
      </c>
      <c r="T126" s="125">
        <f>SUM(T127:T262)</f>
        <v>0</v>
      </c>
      <c r="U126" s="126"/>
      <c r="AR126" s="120" t="s">
        <v>81</v>
      </c>
      <c r="AT126" s="127" t="s">
        <v>72</v>
      </c>
      <c r="AU126" s="127" t="s">
        <v>81</v>
      </c>
      <c r="AY126" s="120" t="s">
        <v>125</v>
      </c>
      <c r="BK126" s="128">
        <f>SUM(BK127:BK262)</f>
        <v>0</v>
      </c>
    </row>
    <row r="127" spans="2:65" s="1" customFormat="1" ht="24.2" customHeight="1">
      <c r="B127" s="32"/>
      <c r="C127" s="131" t="s">
        <v>81</v>
      </c>
      <c r="D127" s="131" t="s">
        <v>127</v>
      </c>
      <c r="E127" s="132" t="s">
        <v>595</v>
      </c>
      <c r="F127" s="133" t="s">
        <v>596</v>
      </c>
      <c r="G127" s="134" t="s">
        <v>284</v>
      </c>
      <c r="H127" s="135">
        <v>28</v>
      </c>
      <c r="I127" s="136"/>
      <c r="J127" s="137">
        <f>ROUND(I127*H127,2)</f>
        <v>0</v>
      </c>
      <c r="K127" s="133" t="s">
        <v>131</v>
      </c>
      <c r="L127" s="32"/>
      <c r="M127" s="138" t="s">
        <v>1</v>
      </c>
      <c r="N127" s="139" t="s">
        <v>38</v>
      </c>
      <c r="P127" s="140">
        <f>O127*H127</f>
        <v>0</v>
      </c>
      <c r="Q127" s="140">
        <v>8.6800000000000002E-3</v>
      </c>
      <c r="R127" s="140">
        <f>Q127*H127</f>
        <v>0.24304000000000001</v>
      </c>
      <c r="S127" s="140">
        <v>0</v>
      </c>
      <c r="T127" s="140">
        <f>S127*H127</f>
        <v>0</v>
      </c>
      <c r="U127" s="141" t="s">
        <v>1</v>
      </c>
      <c r="AR127" s="142" t="s">
        <v>132</v>
      </c>
      <c r="AT127" s="142" t="s">
        <v>127</v>
      </c>
      <c r="AU127" s="142" t="s">
        <v>83</v>
      </c>
      <c r="AY127" s="17" t="s">
        <v>125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7" t="s">
        <v>81</v>
      </c>
      <c r="BK127" s="143">
        <f>ROUND(I127*H127,2)</f>
        <v>0</v>
      </c>
      <c r="BL127" s="17" t="s">
        <v>132</v>
      </c>
      <c r="BM127" s="142" t="s">
        <v>597</v>
      </c>
    </row>
    <row r="128" spans="2:65" s="1" customFormat="1" ht="58.5">
      <c r="B128" s="32"/>
      <c r="D128" s="144" t="s">
        <v>134</v>
      </c>
      <c r="F128" s="145" t="s">
        <v>598</v>
      </c>
      <c r="I128" s="146"/>
      <c r="L128" s="32"/>
      <c r="M128" s="147"/>
      <c r="U128" s="56"/>
      <c r="AT128" s="17" t="s">
        <v>134</v>
      </c>
      <c r="AU128" s="17" t="s">
        <v>83</v>
      </c>
    </row>
    <row r="129" spans="2:65" s="1" customFormat="1" ht="11.25">
      <c r="B129" s="32"/>
      <c r="D129" s="148" t="s">
        <v>136</v>
      </c>
      <c r="F129" s="149" t="s">
        <v>599</v>
      </c>
      <c r="I129" s="146"/>
      <c r="L129" s="32"/>
      <c r="M129" s="147"/>
      <c r="U129" s="56"/>
      <c r="AT129" s="17" t="s">
        <v>136</v>
      </c>
      <c r="AU129" s="17" t="s">
        <v>83</v>
      </c>
    </row>
    <row r="130" spans="2:65" s="1" customFormat="1" ht="16.5" customHeight="1">
      <c r="B130" s="32"/>
      <c r="C130" s="131" t="s">
        <v>83</v>
      </c>
      <c r="D130" s="131" t="s">
        <v>127</v>
      </c>
      <c r="E130" s="132" t="s">
        <v>600</v>
      </c>
      <c r="F130" s="133" t="s">
        <v>601</v>
      </c>
      <c r="G130" s="134" t="s">
        <v>284</v>
      </c>
      <c r="H130" s="135">
        <v>16</v>
      </c>
      <c r="I130" s="136"/>
      <c r="J130" s="137">
        <f>ROUND(I130*H130,2)</f>
        <v>0</v>
      </c>
      <c r="K130" s="133" t="s">
        <v>131</v>
      </c>
      <c r="L130" s="32"/>
      <c r="M130" s="138" t="s">
        <v>1</v>
      </c>
      <c r="N130" s="139" t="s">
        <v>38</v>
      </c>
      <c r="P130" s="140">
        <f>O130*H130</f>
        <v>0</v>
      </c>
      <c r="Q130" s="140">
        <v>3.6900000000000002E-2</v>
      </c>
      <c r="R130" s="140">
        <f>Q130*H130</f>
        <v>0.59040000000000004</v>
      </c>
      <c r="S130" s="140">
        <v>0</v>
      </c>
      <c r="T130" s="140">
        <f>S130*H130</f>
        <v>0</v>
      </c>
      <c r="U130" s="141" t="s">
        <v>1</v>
      </c>
      <c r="AR130" s="142" t="s">
        <v>132</v>
      </c>
      <c r="AT130" s="142" t="s">
        <v>127</v>
      </c>
      <c r="AU130" s="142" t="s">
        <v>83</v>
      </c>
      <c r="AY130" s="17" t="s">
        <v>125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7" t="s">
        <v>81</v>
      </c>
      <c r="BK130" s="143">
        <f>ROUND(I130*H130,2)</f>
        <v>0</v>
      </c>
      <c r="BL130" s="17" t="s">
        <v>132</v>
      </c>
      <c r="BM130" s="142" t="s">
        <v>602</v>
      </c>
    </row>
    <row r="131" spans="2:65" s="1" customFormat="1" ht="58.5">
      <c r="B131" s="32"/>
      <c r="D131" s="144" t="s">
        <v>134</v>
      </c>
      <c r="F131" s="145" t="s">
        <v>603</v>
      </c>
      <c r="I131" s="146"/>
      <c r="L131" s="32"/>
      <c r="M131" s="147"/>
      <c r="U131" s="56"/>
      <c r="AT131" s="17" t="s">
        <v>134</v>
      </c>
      <c r="AU131" s="17" t="s">
        <v>83</v>
      </c>
    </row>
    <row r="132" spans="2:65" s="1" customFormat="1" ht="11.25">
      <c r="B132" s="32"/>
      <c r="D132" s="148" t="s">
        <v>136</v>
      </c>
      <c r="F132" s="149" t="s">
        <v>604</v>
      </c>
      <c r="I132" s="146"/>
      <c r="L132" s="32"/>
      <c r="M132" s="147"/>
      <c r="U132" s="56"/>
      <c r="AT132" s="17" t="s">
        <v>136</v>
      </c>
      <c r="AU132" s="17" t="s">
        <v>83</v>
      </c>
    </row>
    <row r="133" spans="2:65" s="1" customFormat="1" ht="24.2" customHeight="1">
      <c r="B133" s="32"/>
      <c r="C133" s="131" t="s">
        <v>149</v>
      </c>
      <c r="D133" s="131" t="s">
        <v>127</v>
      </c>
      <c r="E133" s="132" t="s">
        <v>605</v>
      </c>
      <c r="F133" s="133" t="s">
        <v>606</v>
      </c>
      <c r="G133" s="134" t="s">
        <v>284</v>
      </c>
      <c r="H133" s="135">
        <v>10</v>
      </c>
      <c r="I133" s="136"/>
      <c r="J133" s="137">
        <f>ROUND(I133*H133,2)</f>
        <v>0</v>
      </c>
      <c r="K133" s="133" t="s">
        <v>131</v>
      </c>
      <c r="L133" s="32"/>
      <c r="M133" s="138" t="s">
        <v>1</v>
      </c>
      <c r="N133" s="139" t="s">
        <v>38</v>
      </c>
      <c r="P133" s="140">
        <f>O133*H133</f>
        <v>0</v>
      </c>
      <c r="Q133" s="140">
        <v>8.6800000000000002E-3</v>
      </c>
      <c r="R133" s="140">
        <f>Q133*H133</f>
        <v>8.6800000000000002E-2</v>
      </c>
      <c r="S133" s="140">
        <v>0</v>
      </c>
      <c r="T133" s="140">
        <f>S133*H133</f>
        <v>0</v>
      </c>
      <c r="U133" s="141" t="s">
        <v>1</v>
      </c>
      <c r="AR133" s="142" t="s">
        <v>132</v>
      </c>
      <c r="AT133" s="142" t="s">
        <v>127</v>
      </c>
      <c r="AU133" s="142" t="s">
        <v>83</v>
      </c>
      <c r="AY133" s="17" t="s">
        <v>125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7" t="s">
        <v>81</v>
      </c>
      <c r="BK133" s="143">
        <f>ROUND(I133*H133,2)</f>
        <v>0</v>
      </c>
      <c r="BL133" s="17" t="s">
        <v>132</v>
      </c>
      <c r="BM133" s="142" t="s">
        <v>607</v>
      </c>
    </row>
    <row r="134" spans="2:65" s="1" customFormat="1" ht="58.5">
      <c r="B134" s="32"/>
      <c r="D134" s="144" t="s">
        <v>134</v>
      </c>
      <c r="F134" s="145" t="s">
        <v>608</v>
      </c>
      <c r="I134" s="146"/>
      <c r="L134" s="32"/>
      <c r="M134" s="147"/>
      <c r="U134" s="56"/>
      <c r="AT134" s="17" t="s">
        <v>134</v>
      </c>
      <c r="AU134" s="17" t="s">
        <v>83</v>
      </c>
    </row>
    <row r="135" spans="2:65" s="1" customFormat="1" ht="11.25">
      <c r="B135" s="32"/>
      <c r="D135" s="148" t="s">
        <v>136</v>
      </c>
      <c r="F135" s="149" t="s">
        <v>609</v>
      </c>
      <c r="I135" s="146"/>
      <c r="L135" s="32"/>
      <c r="M135" s="147"/>
      <c r="U135" s="56"/>
      <c r="AT135" s="17" t="s">
        <v>136</v>
      </c>
      <c r="AU135" s="17" t="s">
        <v>83</v>
      </c>
    </row>
    <row r="136" spans="2:65" s="1" customFormat="1" ht="24.2" customHeight="1">
      <c r="B136" s="32"/>
      <c r="C136" s="131" t="s">
        <v>132</v>
      </c>
      <c r="D136" s="131" t="s">
        <v>127</v>
      </c>
      <c r="E136" s="132" t="s">
        <v>610</v>
      </c>
      <c r="F136" s="133" t="s">
        <v>611</v>
      </c>
      <c r="G136" s="134" t="s">
        <v>284</v>
      </c>
      <c r="H136" s="135">
        <v>22</v>
      </c>
      <c r="I136" s="136"/>
      <c r="J136" s="137">
        <f>ROUND(I136*H136,2)</f>
        <v>0</v>
      </c>
      <c r="K136" s="133" t="s">
        <v>131</v>
      </c>
      <c r="L136" s="32"/>
      <c r="M136" s="138" t="s">
        <v>1</v>
      </c>
      <c r="N136" s="139" t="s">
        <v>38</v>
      </c>
      <c r="P136" s="140">
        <f>O136*H136</f>
        <v>0</v>
      </c>
      <c r="Q136" s="140">
        <v>3.6900000000000002E-2</v>
      </c>
      <c r="R136" s="140">
        <f>Q136*H136</f>
        <v>0.81180000000000008</v>
      </c>
      <c r="S136" s="140">
        <v>0</v>
      </c>
      <c r="T136" s="140">
        <f>S136*H136</f>
        <v>0</v>
      </c>
      <c r="U136" s="141" t="s">
        <v>1</v>
      </c>
      <c r="AR136" s="142" t="s">
        <v>132</v>
      </c>
      <c r="AT136" s="142" t="s">
        <v>127</v>
      </c>
      <c r="AU136" s="142" t="s">
        <v>83</v>
      </c>
      <c r="AY136" s="17" t="s">
        <v>125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7" t="s">
        <v>81</v>
      </c>
      <c r="BK136" s="143">
        <f>ROUND(I136*H136,2)</f>
        <v>0</v>
      </c>
      <c r="BL136" s="17" t="s">
        <v>132</v>
      </c>
      <c r="BM136" s="142" t="s">
        <v>612</v>
      </c>
    </row>
    <row r="137" spans="2:65" s="1" customFormat="1" ht="58.5">
      <c r="B137" s="32"/>
      <c r="D137" s="144" t="s">
        <v>134</v>
      </c>
      <c r="F137" s="145" t="s">
        <v>613</v>
      </c>
      <c r="I137" s="146"/>
      <c r="L137" s="32"/>
      <c r="M137" s="147"/>
      <c r="U137" s="56"/>
      <c r="AT137" s="17" t="s">
        <v>134</v>
      </c>
      <c r="AU137" s="17" t="s">
        <v>83</v>
      </c>
    </row>
    <row r="138" spans="2:65" s="1" customFormat="1" ht="11.25">
      <c r="B138" s="32"/>
      <c r="D138" s="148" t="s">
        <v>136</v>
      </c>
      <c r="F138" s="149" t="s">
        <v>614</v>
      </c>
      <c r="I138" s="146"/>
      <c r="L138" s="32"/>
      <c r="M138" s="147"/>
      <c r="U138" s="56"/>
      <c r="AT138" s="17" t="s">
        <v>136</v>
      </c>
      <c r="AU138" s="17" t="s">
        <v>83</v>
      </c>
    </row>
    <row r="139" spans="2:65" s="1" customFormat="1" ht="33" customHeight="1">
      <c r="B139" s="32"/>
      <c r="C139" s="131" t="s">
        <v>171</v>
      </c>
      <c r="D139" s="131" t="s">
        <v>127</v>
      </c>
      <c r="E139" s="132" t="s">
        <v>615</v>
      </c>
      <c r="F139" s="133" t="s">
        <v>616</v>
      </c>
      <c r="G139" s="134" t="s">
        <v>284</v>
      </c>
      <c r="H139" s="135">
        <v>293.33999999999997</v>
      </c>
      <c r="I139" s="136"/>
      <c r="J139" s="137">
        <f>ROUND(I139*H139,2)</f>
        <v>0</v>
      </c>
      <c r="K139" s="133" t="s">
        <v>131</v>
      </c>
      <c r="L139" s="32"/>
      <c r="M139" s="138" t="s">
        <v>1</v>
      </c>
      <c r="N139" s="139" t="s">
        <v>38</v>
      </c>
      <c r="P139" s="140">
        <f>O139*H139</f>
        <v>0</v>
      </c>
      <c r="Q139" s="140">
        <v>4.8999999999999998E-4</v>
      </c>
      <c r="R139" s="140">
        <f>Q139*H139</f>
        <v>0.14373659999999999</v>
      </c>
      <c r="S139" s="140">
        <v>0</v>
      </c>
      <c r="T139" s="140">
        <f>S139*H139</f>
        <v>0</v>
      </c>
      <c r="U139" s="141" t="s">
        <v>1</v>
      </c>
      <c r="AR139" s="142" t="s">
        <v>132</v>
      </c>
      <c r="AT139" s="142" t="s">
        <v>127</v>
      </c>
      <c r="AU139" s="142" t="s">
        <v>83</v>
      </c>
      <c r="AY139" s="17" t="s">
        <v>125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7" t="s">
        <v>81</v>
      </c>
      <c r="BK139" s="143">
        <f>ROUND(I139*H139,2)</f>
        <v>0</v>
      </c>
      <c r="BL139" s="17" t="s">
        <v>132</v>
      </c>
      <c r="BM139" s="142" t="s">
        <v>617</v>
      </c>
    </row>
    <row r="140" spans="2:65" s="1" customFormat="1" ht="19.5">
      <c r="B140" s="32"/>
      <c r="D140" s="144" t="s">
        <v>134</v>
      </c>
      <c r="F140" s="145" t="s">
        <v>618</v>
      </c>
      <c r="I140" s="146"/>
      <c r="L140" s="32"/>
      <c r="M140" s="147"/>
      <c r="U140" s="56"/>
      <c r="AT140" s="17" t="s">
        <v>134</v>
      </c>
      <c r="AU140" s="17" t="s">
        <v>83</v>
      </c>
    </row>
    <row r="141" spans="2:65" s="1" customFormat="1" ht="11.25">
      <c r="B141" s="32"/>
      <c r="D141" s="148" t="s">
        <v>136</v>
      </c>
      <c r="F141" s="149" t="s">
        <v>619</v>
      </c>
      <c r="I141" s="146"/>
      <c r="L141" s="32"/>
      <c r="M141" s="147"/>
      <c r="U141" s="56"/>
      <c r="AT141" s="17" t="s">
        <v>136</v>
      </c>
      <c r="AU141" s="17" t="s">
        <v>83</v>
      </c>
    </row>
    <row r="142" spans="2:65" s="12" customFormat="1" ht="11.25">
      <c r="B142" s="150"/>
      <c r="D142" s="144" t="s">
        <v>138</v>
      </c>
      <c r="E142" s="151" t="s">
        <v>1</v>
      </c>
      <c r="F142" s="152" t="s">
        <v>620</v>
      </c>
      <c r="H142" s="151" t="s">
        <v>1</v>
      </c>
      <c r="I142" s="153"/>
      <c r="L142" s="150"/>
      <c r="M142" s="154"/>
      <c r="U142" s="155"/>
      <c r="AT142" s="151" t="s">
        <v>138</v>
      </c>
      <c r="AU142" s="151" t="s">
        <v>83</v>
      </c>
      <c r="AV142" s="12" t="s">
        <v>81</v>
      </c>
      <c r="AW142" s="12" t="s">
        <v>30</v>
      </c>
      <c r="AX142" s="12" t="s">
        <v>73</v>
      </c>
      <c r="AY142" s="151" t="s">
        <v>125</v>
      </c>
    </row>
    <row r="143" spans="2:65" s="13" customFormat="1" ht="11.25">
      <c r="B143" s="156"/>
      <c r="D143" s="144" t="s">
        <v>138</v>
      </c>
      <c r="E143" s="157" t="s">
        <v>1</v>
      </c>
      <c r="F143" s="158" t="s">
        <v>621</v>
      </c>
      <c r="H143" s="159">
        <v>231.34</v>
      </c>
      <c r="I143" s="160"/>
      <c r="L143" s="156"/>
      <c r="M143" s="161"/>
      <c r="U143" s="162"/>
      <c r="AT143" s="157" t="s">
        <v>138</v>
      </c>
      <c r="AU143" s="157" t="s">
        <v>83</v>
      </c>
      <c r="AV143" s="13" t="s">
        <v>83</v>
      </c>
      <c r="AW143" s="13" t="s">
        <v>30</v>
      </c>
      <c r="AX143" s="13" t="s">
        <v>73</v>
      </c>
      <c r="AY143" s="157" t="s">
        <v>125</v>
      </c>
    </row>
    <row r="144" spans="2:65" s="13" customFormat="1" ht="11.25">
      <c r="B144" s="156"/>
      <c r="D144" s="144" t="s">
        <v>138</v>
      </c>
      <c r="E144" s="157" t="s">
        <v>1</v>
      </c>
      <c r="F144" s="158" t="s">
        <v>622</v>
      </c>
      <c r="H144" s="159">
        <v>62</v>
      </c>
      <c r="I144" s="160"/>
      <c r="L144" s="156"/>
      <c r="M144" s="161"/>
      <c r="U144" s="162"/>
      <c r="AT144" s="157" t="s">
        <v>138</v>
      </c>
      <c r="AU144" s="157" t="s">
        <v>83</v>
      </c>
      <c r="AV144" s="13" t="s">
        <v>83</v>
      </c>
      <c r="AW144" s="13" t="s">
        <v>30</v>
      </c>
      <c r="AX144" s="13" t="s">
        <v>73</v>
      </c>
      <c r="AY144" s="157" t="s">
        <v>125</v>
      </c>
    </row>
    <row r="145" spans="2:65" s="14" customFormat="1" ht="11.25">
      <c r="B145" s="163"/>
      <c r="D145" s="144" t="s">
        <v>138</v>
      </c>
      <c r="E145" s="164" t="s">
        <v>1</v>
      </c>
      <c r="F145" s="165" t="s">
        <v>141</v>
      </c>
      <c r="H145" s="166">
        <v>293.34000000000003</v>
      </c>
      <c r="I145" s="167"/>
      <c r="L145" s="163"/>
      <c r="M145" s="168"/>
      <c r="U145" s="169"/>
      <c r="AT145" s="164" t="s">
        <v>138</v>
      </c>
      <c r="AU145" s="164" t="s">
        <v>83</v>
      </c>
      <c r="AV145" s="14" t="s">
        <v>132</v>
      </c>
      <c r="AW145" s="14" t="s">
        <v>30</v>
      </c>
      <c r="AX145" s="14" t="s">
        <v>81</v>
      </c>
      <c r="AY145" s="164" t="s">
        <v>125</v>
      </c>
    </row>
    <row r="146" spans="2:65" s="1" customFormat="1" ht="33" customHeight="1">
      <c r="B146" s="32"/>
      <c r="C146" s="131" t="s">
        <v>179</v>
      </c>
      <c r="D146" s="131" t="s">
        <v>127</v>
      </c>
      <c r="E146" s="132" t="s">
        <v>623</v>
      </c>
      <c r="F146" s="133" t="s">
        <v>624</v>
      </c>
      <c r="G146" s="134" t="s">
        <v>284</v>
      </c>
      <c r="H146" s="135">
        <v>293.33999999999997</v>
      </c>
      <c r="I146" s="136"/>
      <c r="J146" s="137">
        <f>ROUND(I146*H146,2)</f>
        <v>0</v>
      </c>
      <c r="K146" s="133" t="s">
        <v>131</v>
      </c>
      <c r="L146" s="32"/>
      <c r="M146" s="138" t="s">
        <v>1</v>
      </c>
      <c r="N146" s="139" t="s">
        <v>38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0">
        <f>S146*H146</f>
        <v>0</v>
      </c>
      <c r="U146" s="141" t="s">
        <v>1</v>
      </c>
      <c r="AR146" s="142" t="s">
        <v>132</v>
      </c>
      <c r="AT146" s="142" t="s">
        <v>127</v>
      </c>
      <c r="AU146" s="142" t="s">
        <v>83</v>
      </c>
      <c r="AY146" s="17" t="s">
        <v>125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7" t="s">
        <v>81</v>
      </c>
      <c r="BK146" s="143">
        <f>ROUND(I146*H146,2)</f>
        <v>0</v>
      </c>
      <c r="BL146" s="17" t="s">
        <v>132</v>
      </c>
      <c r="BM146" s="142" t="s">
        <v>625</v>
      </c>
    </row>
    <row r="147" spans="2:65" s="1" customFormat="1" ht="29.25">
      <c r="B147" s="32"/>
      <c r="D147" s="144" t="s">
        <v>134</v>
      </c>
      <c r="F147" s="145" t="s">
        <v>626</v>
      </c>
      <c r="I147" s="146"/>
      <c r="L147" s="32"/>
      <c r="M147" s="147"/>
      <c r="U147" s="56"/>
      <c r="AT147" s="17" t="s">
        <v>134</v>
      </c>
      <c r="AU147" s="17" t="s">
        <v>83</v>
      </c>
    </row>
    <row r="148" spans="2:65" s="1" customFormat="1" ht="11.25">
      <c r="B148" s="32"/>
      <c r="D148" s="148" t="s">
        <v>136</v>
      </c>
      <c r="F148" s="149" t="s">
        <v>627</v>
      </c>
      <c r="I148" s="146"/>
      <c r="L148" s="32"/>
      <c r="M148" s="147"/>
      <c r="U148" s="56"/>
      <c r="AT148" s="17" t="s">
        <v>136</v>
      </c>
      <c r="AU148" s="17" t="s">
        <v>83</v>
      </c>
    </row>
    <row r="149" spans="2:65" s="1" customFormat="1" ht="24.2" customHeight="1">
      <c r="B149" s="32"/>
      <c r="C149" s="131" t="s">
        <v>189</v>
      </c>
      <c r="D149" s="131" t="s">
        <v>127</v>
      </c>
      <c r="E149" s="132" t="s">
        <v>628</v>
      </c>
      <c r="F149" s="133" t="s">
        <v>629</v>
      </c>
      <c r="G149" s="134" t="s">
        <v>284</v>
      </c>
      <c r="H149" s="135">
        <v>30</v>
      </c>
      <c r="I149" s="136"/>
      <c r="J149" s="137">
        <f>ROUND(I149*H149,2)</f>
        <v>0</v>
      </c>
      <c r="K149" s="133" t="s">
        <v>131</v>
      </c>
      <c r="L149" s="32"/>
      <c r="M149" s="138" t="s">
        <v>1</v>
      </c>
      <c r="N149" s="139" t="s">
        <v>38</v>
      </c>
      <c r="P149" s="140">
        <f>O149*H149</f>
        <v>0</v>
      </c>
      <c r="Q149" s="140">
        <v>4.6999999999999999E-4</v>
      </c>
      <c r="R149" s="140">
        <f>Q149*H149</f>
        <v>1.41E-2</v>
      </c>
      <c r="S149" s="140">
        <v>0</v>
      </c>
      <c r="T149" s="140">
        <f>S149*H149</f>
        <v>0</v>
      </c>
      <c r="U149" s="141" t="s">
        <v>1</v>
      </c>
      <c r="AR149" s="142" t="s">
        <v>132</v>
      </c>
      <c r="AT149" s="142" t="s">
        <v>127</v>
      </c>
      <c r="AU149" s="142" t="s">
        <v>83</v>
      </c>
      <c r="AY149" s="17" t="s">
        <v>125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7" t="s">
        <v>81</v>
      </c>
      <c r="BK149" s="143">
        <f>ROUND(I149*H149,2)</f>
        <v>0</v>
      </c>
      <c r="BL149" s="17" t="s">
        <v>132</v>
      </c>
      <c r="BM149" s="142" t="s">
        <v>630</v>
      </c>
    </row>
    <row r="150" spans="2:65" s="1" customFormat="1" ht="19.5">
      <c r="B150" s="32"/>
      <c r="D150" s="144" t="s">
        <v>134</v>
      </c>
      <c r="F150" s="145" t="s">
        <v>631</v>
      </c>
      <c r="I150" s="146"/>
      <c r="L150" s="32"/>
      <c r="M150" s="147"/>
      <c r="U150" s="56"/>
      <c r="AT150" s="17" t="s">
        <v>134</v>
      </c>
      <c r="AU150" s="17" t="s">
        <v>83</v>
      </c>
    </row>
    <row r="151" spans="2:65" s="1" customFormat="1" ht="11.25">
      <c r="B151" s="32"/>
      <c r="D151" s="148" t="s">
        <v>136</v>
      </c>
      <c r="F151" s="149" t="s">
        <v>632</v>
      </c>
      <c r="I151" s="146"/>
      <c r="L151" s="32"/>
      <c r="M151" s="147"/>
      <c r="U151" s="56"/>
      <c r="AT151" s="17" t="s">
        <v>136</v>
      </c>
      <c r="AU151" s="17" t="s">
        <v>83</v>
      </c>
    </row>
    <row r="152" spans="2:65" s="13" customFormat="1" ht="11.25">
      <c r="B152" s="156"/>
      <c r="D152" s="144" t="s">
        <v>138</v>
      </c>
      <c r="E152" s="157" t="s">
        <v>1</v>
      </c>
      <c r="F152" s="158" t="s">
        <v>633</v>
      </c>
      <c r="H152" s="159">
        <v>30</v>
      </c>
      <c r="I152" s="160"/>
      <c r="L152" s="156"/>
      <c r="M152" s="161"/>
      <c r="U152" s="162"/>
      <c r="AT152" s="157" t="s">
        <v>138</v>
      </c>
      <c r="AU152" s="157" t="s">
        <v>83</v>
      </c>
      <c r="AV152" s="13" t="s">
        <v>83</v>
      </c>
      <c r="AW152" s="13" t="s">
        <v>30</v>
      </c>
      <c r="AX152" s="13" t="s">
        <v>73</v>
      </c>
      <c r="AY152" s="157" t="s">
        <v>125</v>
      </c>
    </row>
    <row r="153" spans="2:65" s="14" customFormat="1" ht="11.25">
      <c r="B153" s="163"/>
      <c r="D153" s="144" t="s">
        <v>138</v>
      </c>
      <c r="E153" s="164" t="s">
        <v>1</v>
      </c>
      <c r="F153" s="165" t="s">
        <v>141</v>
      </c>
      <c r="H153" s="166">
        <v>30</v>
      </c>
      <c r="I153" s="167"/>
      <c r="L153" s="163"/>
      <c r="M153" s="168"/>
      <c r="U153" s="169"/>
      <c r="AT153" s="164" t="s">
        <v>138</v>
      </c>
      <c r="AU153" s="164" t="s">
        <v>83</v>
      </c>
      <c r="AV153" s="14" t="s">
        <v>132</v>
      </c>
      <c r="AW153" s="14" t="s">
        <v>30</v>
      </c>
      <c r="AX153" s="14" t="s">
        <v>81</v>
      </c>
      <c r="AY153" s="164" t="s">
        <v>125</v>
      </c>
    </row>
    <row r="154" spans="2:65" s="1" customFormat="1" ht="24.2" customHeight="1">
      <c r="B154" s="32"/>
      <c r="C154" s="131" t="s">
        <v>194</v>
      </c>
      <c r="D154" s="131" t="s">
        <v>127</v>
      </c>
      <c r="E154" s="132" t="s">
        <v>634</v>
      </c>
      <c r="F154" s="133" t="s">
        <v>635</v>
      </c>
      <c r="G154" s="134" t="s">
        <v>284</v>
      </c>
      <c r="H154" s="135">
        <v>30</v>
      </c>
      <c r="I154" s="136"/>
      <c r="J154" s="137">
        <f>ROUND(I154*H154,2)</f>
        <v>0</v>
      </c>
      <c r="K154" s="133" t="s">
        <v>131</v>
      </c>
      <c r="L154" s="32"/>
      <c r="M154" s="138" t="s">
        <v>1</v>
      </c>
      <c r="N154" s="139" t="s">
        <v>38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0">
        <f>S154*H154</f>
        <v>0</v>
      </c>
      <c r="U154" s="141" t="s">
        <v>1</v>
      </c>
      <c r="AR154" s="142" t="s">
        <v>132</v>
      </c>
      <c r="AT154" s="142" t="s">
        <v>127</v>
      </c>
      <c r="AU154" s="142" t="s">
        <v>83</v>
      </c>
      <c r="AY154" s="17" t="s">
        <v>125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7" t="s">
        <v>81</v>
      </c>
      <c r="BK154" s="143">
        <f>ROUND(I154*H154,2)</f>
        <v>0</v>
      </c>
      <c r="BL154" s="17" t="s">
        <v>132</v>
      </c>
      <c r="BM154" s="142" t="s">
        <v>636</v>
      </c>
    </row>
    <row r="155" spans="2:65" s="1" customFormat="1" ht="19.5">
      <c r="B155" s="32"/>
      <c r="D155" s="144" t="s">
        <v>134</v>
      </c>
      <c r="F155" s="145" t="s">
        <v>637</v>
      </c>
      <c r="I155" s="146"/>
      <c r="L155" s="32"/>
      <c r="M155" s="147"/>
      <c r="U155" s="56"/>
      <c r="AT155" s="17" t="s">
        <v>134</v>
      </c>
      <c r="AU155" s="17" t="s">
        <v>83</v>
      </c>
    </row>
    <row r="156" spans="2:65" s="1" customFormat="1" ht="11.25">
      <c r="B156" s="32"/>
      <c r="D156" s="148" t="s">
        <v>136</v>
      </c>
      <c r="F156" s="149" t="s">
        <v>638</v>
      </c>
      <c r="I156" s="146"/>
      <c r="L156" s="32"/>
      <c r="M156" s="147"/>
      <c r="U156" s="56"/>
      <c r="AT156" s="17" t="s">
        <v>136</v>
      </c>
      <c r="AU156" s="17" t="s">
        <v>83</v>
      </c>
    </row>
    <row r="157" spans="2:65" s="1" customFormat="1" ht="33" customHeight="1">
      <c r="B157" s="32"/>
      <c r="C157" s="131" t="s">
        <v>202</v>
      </c>
      <c r="D157" s="131" t="s">
        <v>127</v>
      </c>
      <c r="E157" s="132" t="s">
        <v>639</v>
      </c>
      <c r="F157" s="133" t="s">
        <v>640</v>
      </c>
      <c r="G157" s="134" t="s">
        <v>152</v>
      </c>
      <c r="H157" s="135">
        <v>107.369</v>
      </c>
      <c r="I157" s="136"/>
      <c r="J157" s="137">
        <f>ROUND(I157*H157,2)</f>
        <v>0</v>
      </c>
      <c r="K157" s="133" t="s">
        <v>131</v>
      </c>
      <c r="L157" s="32"/>
      <c r="M157" s="138" t="s">
        <v>1</v>
      </c>
      <c r="N157" s="139" t="s">
        <v>38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0">
        <f>S157*H157</f>
        <v>0</v>
      </c>
      <c r="U157" s="141" t="s">
        <v>1</v>
      </c>
      <c r="AR157" s="142" t="s">
        <v>132</v>
      </c>
      <c r="AT157" s="142" t="s">
        <v>127</v>
      </c>
      <c r="AU157" s="142" t="s">
        <v>83</v>
      </c>
      <c r="AY157" s="17" t="s">
        <v>125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7" t="s">
        <v>81</v>
      </c>
      <c r="BK157" s="143">
        <f>ROUND(I157*H157,2)</f>
        <v>0</v>
      </c>
      <c r="BL157" s="17" t="s">
        <v>132</v>
      </c>
      <c r="BM157" s="142" t="s">
        <v>641</v>
      </c>
    </row>
    <row r="158" spans="2:65" s="1" customFormat="1" ht="29.25">
      <c r="B158" s="32"/>
      <c r="D158" s="144" t="s">
        <v>134</v>
      </c>
      <c r="F158" s="145" t="s">
        <v>642</v>
      </c>
      <c r="I158" s="146"/>
      <c r="L158" s="32"/>
      <c r="M158" s="147"/>
      <c r="U158" s="56"/>
      <c r="AT158" s="17" t="s">
        <v>134</v>
      </c>
      <c r="AU158" s="17" t="s">
        <v>83</v>
      </c>
    </row>
    <row r="159" spans="2:65" s="1" customFormat="1" ht="11.25">
      <c r="B159" s="32"/>
      <c r="D159" s="148" t="s">
        <v>136</v>
      </c>
      <c r="F159" s="149" t="s">
        <v>643</v>
      </c>
      <c r="I159" s="146"/>
      <c r="L159" s="32"/>
      <c r="M159" s="147"/>
      <c r="U159" s="56"/>
      <c r="AT159" s="17" t="s">
        <v>136</v>
      </c>
      <c r="AU159" s="17" t="s">
        <v>83</v>
      </c>
    </row>
    <row r="160" spans="2:65" s="12" customFormat="1" ht="11.25">
      <c r="B160" s="150"/>
      <c r="D160" s="144" t="s">
        <v>138</v>
      </c>
      <c r="E160" s="151" t="s">
        <v>1</v>
      </c>
      <c r="F160" s="152" t="s">
        <v>644</v>
      </c>
      <c r="H160" s="151" t="s">
        <v>1</v>
      </c>
      <c r="I160" s="153"/>
      <c r="L160" s="150"/>
      <c r="M160" s="154"/>
      <c r="U160" s="155"/>
      <c r="AT160" s="151" t="s">
        <v>138</v>
      </c>
      <c r="AU160" s="151" t="s">
        <v>83</v>
      </c>
      <c r="AV160" s="12" t="s">
        <v>81</v>
      </c>
      <c r="AW160" s="12" t="s">
        <v>30</v>
      </c>
      <c r="AX160" s="12" t="s">
        <v>73</v>
      </c>
      <c r="AY160" s="151" t="s">
        <v>125</v>
      </c>
    </row>
    <row r="161" spans="2:65" s="12" customFormat="1" ht="11.25">
      <c r="B161" s="150"/>
      <c r="D161" s="144" t="s">
        <v>138</v>
      </c>
      <c r="E161" s="151" t="s">
        <v>1</v>
      </c>
      <c r="F161" s="152" t="s">
        <v>645</v>
      </c>
      <c r="H161" s="151" t="s">
        <v>1</v>
      </c>
      <c r="I161" s="153"/>
      <c r="L161" s="150"/>
      <c r="M161" s="154"/>
      <c r="U161" s="155"/>
      <c r="AT161" s="151" t="s">
        <v>138</v>
      </c>
      <c r="AU161" s="151" t="s">
        <v>83</v>
      </c>
      <c r="AV161" s="12" t="s">
        <v>81</v>
      </c>
      <c r="AW161" s="12" t="s">
        <v>30</v>
      </c>
      <c r="AX161" s="12" t="s">
        <v>73</v>
      </c>
      <c r="AY161" s="151" t="s">
        <v>125</v>
      </c>
    </row>
    <row r="162" spans="2:65" s="13" customFormat="1" ht="11.25">
      <c r="B162" s="156"/>
      <c r="D162" s="144" t="s">
        <v>138</v>
      </c>
      <c r="E162" s="157" t="s">
        <v>1</v>
      </c>
      <c r="F162" s="158" t="s">
        <v>646</v>
      </c>
      <c r="H162" s="159">
        <v>57.316000000000003</v>
      </c>
      <c r="I162" s="160"/>
      <c r="L162" s="156"/>
      <c r="M162" s="161"/>
      <c r="U162" s="162"/>
      <c r="AT162" s="157" t="s">
        <v>138</v>
      </c>
      <c r="AU162" s="157" t="s">
        <v>83</v>
      </c>
      <c r="AV162" s="13" t="s">
        <v>83</v>
      </c>
      <c r="AW162" s="13" t="s">
        <v>30</v>
      </c>
      <c r="AX162" s="13" t="s">
        <v>73</v>
      </c>
      <c r="AY162" s="157" t="s">
        <v>125</v>
      </c>
    </row>
    <row r="163" spans="2:65" s="12" customFormat="1" ht="11.25">
      <c r="B163" s="150"/>
      <c r="D163" s="144" t="s">
        <v>138</v>
      </c>
      <c r="E163" s="151" t="s">
        <v>1</v>
      </c>
      <c r="F163" s="152" t="s">
        <v>647</v>
      </c>
      <c r="H163" s="151" t="s">
        <v>1</v>
      </c>
      <c r="I163" s="153"/>
      <c r="L163" s="150"/>
      <c r="M163" s="154"/>
      <c r="U163" s="155"/>
      <c r="AT163" s="151" t="s">
        <v>138</v>
      </c>
      <c r="AU163" s="151" t="s">
        <v>83</v>
      </c>
      <c r="AV163" s="12" t="s">
        <v>81</v>
      </c>
      <c r="AW163" s="12" t="s">
        <v>30</v>
      </c>
      <c r="AX163" s="12" t="s">
        <v>73</v>
      </c>
      <c r="AY163" s="151" t="s">
        <v>125</v>
      </c>
    </row>
    <row r="164" spans="2:65" s="13" customFormat="1" ht="11.25">
      <c r="B164" s="156"/>
      <c r="D164" s="144" t="s">
        <v>138</v>
      </c>
      <c r="E164" s="157" t="s">
        <v>1</v>
      </c>
      <c r="F164" s="158" t="s">
        <v>648</v>
      </c>
      <c r="H164" s="159">
        <v>50.052999999999997</v>
      </c>
      <c r="I164" s="160"/>
      <c r="L164" s="156"/>
      <c r="M164" s="161"/>
      <c r="U164" s="162"/>
      <c r="AT164" s="157" t="s">
        <v>138</v>
      </c>
      <c r="AU164" s="157" t="s">
        <v>83</v>
      </c>
      <c r="AV164" s="13" t="s">
        <v>83</v>
      </c>
      <c r="AW164" s="13" t="s">
        <v>30</v>
      </c>
      <c r="AX164" s="13" t="s">
        <v>73</v>
      </c>
      <c r="AY164" s="157" t="s">
        <v>125</v>
      </c>
    </row>
    <row r="165" spans="2:65" s="14" customFormat="1" ht="11.25">
      <c r="B165" s="163"/>
      <c r="D165" s="144" t="s">
        <v>138</v>
      </c>
      <c r="E165" s="164" t="s">
        <v>1</v>
      </c>
      <c r="F165" s="165" t="s">
        <v>141</v>
      </c>
      <c r="H165" s="166">
        <v>107.369</v>
      </c>
      <c r="I165" s="167"/>
      <c r="L165" s="163"/>
      <c r="M165" s="168"/>
      <c r="U165" s="169"/>
      <c r="AT165" s="164" t="s">
        <v>138</v>
      </c>
      <c r="AU165" s="164" t="s">
        <v>83</v>
      </c>
      <c r="AV165" s="14" t="s">
        <v>132</v>
      </c>
      <c r="AW165" s="14" t="s">
        <v>30</v>
      </c>
      <c r="AX165" s="14" t="s">
        <v>81</v>
      </c>
      <c r="AY165" s="164" t="s">
        <v>125</v>
      </c>
    </row>
    <row r="166" spans="2:65" s="1" customFormat="1" ht="33" customHeight="1">
      <c r="B166" s="32"/>
      <c r="C166" s="131" t="s">
        <v>209</v>
      </c>
      <c r="D166" s="131" t="s">
        <v>127</v>
      </c>
      <c r="E166" s="132" t="s">
        <v>649</v>
      </c>
      <c r="F166" s="133" t="s">
        <v>650</v>
      </c>
      <c r="G166" s="134" t="s">
        <v>152</v>
      </c>
      <c r="H166" s="135">
        <v>402.81700000000001</v>
      </c>
      <c r="I166" s="136"/>
      <c r="J166" s="137">
        <f>ROUND(I166*H166,2)</f>
        <v>0</v>
      </c>
      <c r="K166" s="133" t="s">
        <v>131</v>
      </c>
      <c r="L166" s="32"/>
      <c r="M166" s="138" t="s">
        <v>1</v>
      </c>
      <c r="N166" s="139" t="s">
        <v>38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0">
        <f>S166*H166</f>
        <v>0</v>
      </c>
      <c r="U166" s="141" t="s">
        <v>1</v>
      </c>
      <c r="AR166" s="142" t="s">
        <v>132</v>
      </c>
      <c r="AT166" s="142" t="s">
        <v>127</v>
      </c>
      <c r="AU166" s="142" t="s">
        <v>83</v>
      </c>
      <c r="AY166" s="17" t="s">
        <v>125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7" t="s">
        <v>81</v>
      </c>
      <c r="BK166" s="143">
        <f>ROUND(I166*H166,2)</f>
        <v>0</v>
      </c>
      <c r="BL166" s="17" t="s">
        <v>132</v>
      </c>
      <c r="BM166" s="142" t="s">
        <v>651</v>
      </c>
    </row>
    <row r="167" spans="2:65" s="1" customFormat="1" ht="29.25">
      <c r="B167" s="32"/>
      <c r="D167" s="144" t="s">
        <v>134</v>
      </c>
      <c r="F167" s="145" t="s">
        <v>652</v>
      </c>
      <c r="I167" s="146"/>
      <c r="L167" s="32"/>
      <c r="M167" s="147"/>
      <c r="U167" s="56"/>
      <c r="AT167" s="17" t="s">
        <v>134</v>
      </c>
      <c r="AU167" s="17" t="s">
        <v>83</v>
      </c>
    </row>
    <row r="168" spans="2:65" s="1" customFormat="1" ht="11.25">
      <c r="B168" s="32"/>
      <c r="D168" s="148" t="s">
        <v>136</v>
      </c>
      <c r="F168" s="149" t="s">
        <v>653</v>
      </c>
      <c r="I168" s="146"/>
      <c r="L168" s="32"/>
      <c r="M168" s="147"/>
      <c r="U168" s="56"/>
      <c r="AT168" s="17" t="s">
        <v>136</v>
      </c>
      <c r="AU168" s="17" t="s">
        <v>83</v>
      </c>
    </row>
    <row r="169" spans="2:65" s="12" customFormat="1" ht="11.25">
      <c r="B169" s="150"/>
      <c r="D169" s="144" t="s">
        <v>138</v>
      </c>
      <c r="E169" s="151" t="s">
        <v>1</v>
      </c>
      <c r="F169" s="152" t="s">
        <v>654</v>
      </c>
      <c r="H169" s="151" t="s">
        <v>1</v>
      </c>
      <c r="I169" s="153"/>
      <c r="L169" s="150"/>
      <c r="M169" s="154"/>
      <c r="U169" s="155"/>
      <c r="AT169" s="151" t="s">
        <v>138</v>
      </c>
      <c r="AU169" s="151" t="s">
        <v>83</v>
      </c>
      <c r="AV169" s="12" t="s">
        <v>81</v>
      </c>
      <c r="AW169" s="12" t="s">
        <v>30</v>
      </c>
      <c r="AX169" s="12" t="s">
        <v>73</v>
      </c>
      <c r="AY169" s="151" t="s">
        <v>125</v>
      </c>
    </row>
    <row r="170" spans="2:65" s="12" customFormat="1" ht="11.25">
      <c r="B170" s="150"/>
      <c r="D170" s="144" t="s">
        <v>138</v>
      </c>
      <c r="E170" s="151" t="s">
        <v>1</v>
      </c>
      <c r="F170" s="152" t="s">
        <v>655</v>
      </c>
      <c r="H170" s="151" t="s">
        <v>1</v>
      </c>
      <c r="I170" s="153"/>
      <c r="L170" s="150"/>
      <c r="M170" s="154"/>
      <c r="U170" s="155"/>
      <c r="AT170" s="151" t="s">
        <v>138</v>
      </c>
      <c r="AU170" s="151" t="s">
        <v>83</v>
      </c>
      <c r="AV170" s="12" t="s">
        <v>81</v>
      </c>
      <c r="AW170" s="12" t="s">
        <v>30</v>
      </c>
      <c r="AX170" s="12" t="s">
        <v>73</v>
      </c>
      <c r="AY170" s="151" t="s">
        <v>125</v>
      </c>
    </row>
    <row r="171" spans="2:65" s="13" customFormat="1" ht="11.25">
      <c r="B171" s="156"/>
      <c r="D171" s="144" t="s">
        <v>138</v>
      </c>
      <c r="E171" s="157" t="s">
        <v>1</v>
      </c>
      <c r="F171" s="158" t="s">
        <v>656</v>
      </c>
      <c r="H171" s="159">
        <v>24.844000000000001</v>
      </c>
      <c r="I171" s="160"/>
      <c r="L171" s="156"/>
      <c r="M171" s="161"/>
      <c r="U171" s="162"/>
      <c r="AT171" s="157" t="s">
        <v>138</v>
      </c>
      <c r="AU171" s="157" t="s">
        <v>83</v>
      </c>
      <c r="AV171" s="13" t="s">
        <v>83</v>
      </c>
      <c r="AW171" s="13" t="s">
        <v>30</v>
      </c>
      <c r="AX171" s="13" t="s">
        <v>73</v>
      </c>
      <c r="AY171" s="157" t="s">
        <v>125</v>
      </c>
    </row>
    <row r="172" spans="2:65" s="13" customFormat="1" ht="11.25">
      <c r="B172" s="156"/>
      <c r="D172" s="144" t="s">
        <v>138</v>
      </c>
      <c r="E172" s="157" t="s">
        <v>1</v>
      </c>
      <c r="F172" s="158" t="s">
        <v>657</v>
      </c>
      <c r="H172" s="159">
        <v>47.424999999999997</v>
      </c>
      <c r="I172" s="160"/>
      <c r="L172" s="156"/>
      <c r="M172" s="161"/>
      <c r="U172" s="162"/>
      <c r="AT172" s="157" t="s">
        <v>138</v>
      </c>
      <c r="AU172" s="157" t="s">
        <v>83</v>
      </c>
      <c r="AV172" s="13" t="s">
        <v>83</v>
      </c>
      <c r="AW172" s="13" t="s">
        <v>30</v>
      </c>
      <c r="AX172" s="13" t="s">
        <v>73</v>
      </c>
      <c r="AY172" s="157" t="s">
        <v>125</v>
      </c>
    </row>
    <row r="173" spans="2:65" s="13" customFormat="1" ht="11.25">
      <c r="B173" s="156"/>
      <c r="D173" s="144" t="s">
        <v>138</v>
      </c>
      <c r="E173" s="157" t="s">
        <v>1</v>
      </c>
      <c r="F173" s="158" t="s">
        <v>658</v>
      </c>
      <c r="H173" s="159">
        <v>62.255000000000003</v>
      </c>
      <c r="I173" s="160"/>
      <c r="L173" s="156"/>
      <c r="M173" s="161"/>
      <c r="U173" s="162"/>
      <c r="AT173" s="157" t="s">
        <v>138</v>
      </c>
      <c r="AU173" s="157" t="s">
        <v>83</v>
      </c>
      <c r="AV173" s="13" t="s">
        <v>83</v>
      </c>
      <c r="AW173" s="13" t="s">
        <v>30</v>
      </c>
      <c r="AX173" s="13" t="s">
        <v>73</v>
      </c>
      <c r="AY173" s="157" t="s">
        <v>125</v>
      </c>
    </row>
    <row r="174" spans="2:65" s="13" customFormat="1" ht="11.25">
      <c r="B174" s="156"/>
      <c r="D174" s="144" t="s">
        <v>138</v>
      </c>
      <c r="E174" s="157" t="s">
        <v>1</v>
      </c>
      <c r="F174" s="158" t="s">
        <v>659</v>
      </c>
      <c r="H174" s="159">
        <v>58.487000000000002</v>
      </c>
      <c r="I174" s="160"/>
      <c r="L174" s="156"/>
      <c r="M174" s="161"/>
      <c r="U174" s="162"/>
      <c r="AT174" s="157" t="s">
        <v>138</v>
      </c>
      <c r="AU174" s="157" t="s">
        <v>83</v>
      </c>
      <c r="AV174" s="13" t="s">
        <v>83</v>
      </c>
      <c r="AW174" s="13" t="s">
        <v>30</v>
      </c>
      <c r="AX174" s="13" t="s">
        <v>73</v>
      </c>
      <c r="AY174" s="157" t="s">
        <v>125</v>
      </c>
    </row>
    <row r="175" spans="2:65" s="13" customFormat="1" ht="11.25">
      <c r="B175" s="156"/>
      <c r="D175" s="144" t="s">
        <v>138</v>
      </c>
      <c r="E175" s="157" t="s">
        <v>1</v>
      </c>
      <c r="F175" s="158" t="s">
        <v>660</v>
      </c>
      <c r="H175" s="159">
        <v>113.42400000000001</v>
      </c>
      <c r="I175" s="160"/>
      <c r="L175" s="156"/>
      <c r="M175" s="161"/>
      <c r="U175" s="162"/>
      <c r="AT175" s="157" t="s">
        <v>138</v>
      </c>
      <c r="AU175" s="157" t="s">
        <v>83</v>
      </c>
      <c r="AV175" s="13" t="s">
        <v>83</v>
      </c>
      <c r="AW175" s="13" t="s">
        <v>30</v>
      </c>
      <c r="AX175" s="13" t="s">
        <v>73</v>
      </c>
      <c r="AY175" s="157" t="s">
        <v>125</v>
      </c>
    </row>
    <row r="176" spans="2:65" s="12" customFormat="1" ht="11.25">
      <c r="B176" s="150"/>
      <c r="D176" s="144" t="s">
        <v>138</v>
      </c>
      <c r="E176" s="151" t="s">
        <v>1</v>
      </c>
      <c r="F176" s="152" t="s">
        <v>661</v>
      </c>
      <c r="H176" s="151" t="s">
        <v>1</v>
      </c>
      <c r="I176" s="153"/>
      <c r="L176" s="150"/>
      <c r="M176" s="154"/>
      <c r="U176" s="155"/>
      <c r="AT176" s="151" t="s">
        <v>138</v>
      </c>
      <c r="AU176" s="151" t="s">
        <v>83</v>
      </c>
      <c r="AV176" s="12" t="s">
        <v>81</v>
      </c>
      <c r="AW176" s="12" t="s">
        <v>30</v>
      </c>
      <c r="AX176" s="12" t="s">
        <v>73</v>
      </c>
      <c r="AY176" s="151" t="s">
        <v>125</v>
      </c>
    </row>
    <row r="177" spans="2:65" s="13" customFormat="1" ht="11.25">
      <c r="B177" s="156"/>
      <c r="D177" s="144" t="s">
        <v>138</v>
      </c>
      <c r="E177" s="157" t="s">
        <v>1</v>
      </c>
      <c r="F177" s="158" t="s">
        <v>662</v>
      </c>
      <c r="H177" s="159">
        <v>76.858999999999995</v>
      </c>
      <c r="I177" s="160"/>
      <c r="L177" s="156"/>
      <c r="M177" s="161"/>
      <c r="U177" s="162"/>
      <c r="AT177" s="157" t="s">
        <v>138</v>
      </c>
      <c r="AU177" s="157" t="s">
        <v>83</v>
      </c>
      <c r="AV177" s="13" t="s">
        <v>83</v>
      </c>
      <c r="AW177" s="13" t="s">
        <v>30</v>
      </c>
      <c r="AX177" s="13" t="s">
        <v>73</v>
      </c>
      <c r="AY177" s="157" t="s">
        <v>125</v>
      </c>
    </row>
    <row r="178" spans="2:65" s="12" customFormat="1" ht="11.25">
      <c r="B178" s="150"/>
      <c r="D178" s="144" t="s">
        <v>138</v>
      </c>
      <c r="E178" s="151" t="s">
        <v>1</v>
      </c>
      <c r="F178" s="152" t="s">
        <v>663</v>
      </c>
      <c r="H178" s="151" t="s">
        <v>1</v>
      </c>
      <c r="I178" s="153"/>
      <c r="L178" s="150"/>
      <c r="M178" s="154"/>
      <c r="U178" s="155"/>
      <c r="AT178" s="151" t="s">
        <v>138</v>
      </c>
      <c r="AU178" s="151" t="s">
        <v>83</v>
      </c>
      <c r="AV178" s="12" t="s">
        <v>81</v>
      </c>
      <c r="AW178" s="12" t="s">
        <v>30</v>
      </c>
      <c r="AX178" s="12" t="s">
        <v>73</v>
      </c>
      <c r="AY178" s="151" t="s">
        <v>125</v>
      </c>
    </row>
    <row r="179" spans="2:65" s="13" customFormat="1" ht="22.5">
      <c r="B179" s="156"/>
      <c r="D179" s="144" t="s">
        <v>138</v>
      </c>
      <c r="E179" s="157" t="s">
        <v>1</v>
      </c>
      <c r="F179" s="158" t="s">
        <v>664</v>
      </c>
      <c r="H179" s="159">
        <v>19.523</v>
      </c>
      <c r="I179" s="160"/>
      <c r="L179" s="156"/>
      <c r="M179" s="161"/>
      <c r="U179" s="162"/>
      <c r="AT179" s="157" t="s">
        <v>138</v>
      </c>
      <c r="AU179" s="157" t="s">
        <v>83</v>
      </c>
      <c r="AV179" s="13" t="s">
        <v>83</v>
      </c>
      <c r="AW179" s="13" t="s">
        <v>30</v>
      </c>
      <c r="AX179" s="13" t="s">
        <v>73</v>
      </c>
      <c r="AY179" s="157" t="s">
        <v>125</v>
      </c>
    </row>
    <row r="180" spans="2:65" s="14" customFormat="1" ht="11.25">
      <c r="B180" s="163"/>
      <c r="D180" s="144" t="s">
        <v>138</v>
      </c>
      <c r="E180" s="164" t="s">
        <v>1</v>
      </c>
      <c r="F180" s="165" t="s">
        <v>141</v>
      </c>
      <c r="H180" s="166">
        <v>402.81700000000001</v>
      </c>
      <c r="I180" s="167"/>
      <c r="L180" s="163"/>
      <c r="M180" s="168"/>
      <c r="U180" s="169"/>
      <c r="AT180" s="164" t="s">
        <v>138</v>
      </c>
      <c r="AU180" s="164" t="s">
        <v>83</v>
      </c>
      <c r="AV180" s="14" t="s">
        <v>132</v>
      </c>
      <c r="AW180" s="14" t="s">
        <v>30</v>
      </c>
      <c r="AX180" s="14" t="s">
        <v>81</v>
      </c>
      <c r="AY180" s="164" t="s">
        <v>125</v>
      </c>
    </row>
    <row r="181" spans="2:65" s="1" customFormat="1" ht="21.75" customHeight="1">
      <c r="B181" s="32"/>
      <c r="C181" s="131" t="s">
        <v>216</v>
      </c>
      <c r="D181" s="131" t="s">
        <v>127</v>
      </c>
      <c r="E181" s="132" t="s">
        <v>665</v>
      </c>
      <c r="F181" s="133" t="s">
        <v>666</v>
      </c>
      <c r="G181" s="134" t="s">
        <v>130</v>
      </c>
      <c r="H181" s="135">
        <v>818.27800000000002</v>
      </c>
      <c r="I181" s="136"/>
      <c r="J181" s="137">
        <f>ROUND(I181*H181,2)</f>
        <v>0</v>
      </c>
      <c r="K181" s="133" t="s">
        <v>131</v>
      </c>
      <c r="L181" s="32"/>
      <c r="M181" s="138" t="s">
        <v>1</v>
      </c>
      <c r="N181" s="139" t="s">
        <v>38</v>
      </c>
      <c r="P181" s="140">
        <f>O181*H181</f>
        <v>0</v>
      </c>
      <c r="Q181" s="140">
        <v>5.8E-4</v>
      </c>
      <c r="R181" s="140">
        <f>Q181*H181</f>
        <v>0.47460124000000004</v>
      </c>
      <c r="S181" s="140">
        <v>0</v>
      </c>
      <c r="T181" s="140">
        <f>S181*H181</f>
        <v>0</v>
      </c>
      <c r="U181" s="141" t="s">
        <v>1</v>
      </c>
      <c r="AR181" s="142" t="s">
        <v>132</v>
      </c>
      <c r="AT181" s="142" t="s">
        <v>127</v>
      </c>
      <c r="AU181" s="142" t="s">
        <v>83</v>
      </c>
      <c r="AY181" s="17" t="s">
        <v>125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7" t="s">
        <v>81</v>
      </c>
      <c r="BK181" s="143">
        <f>ROUND(I181*H181,2)</f>
        <v>0</v>
      </c>
      <c r="BL181" s="17" t="s">
        <v>132</v>
      </c>
      <c r="BM181" s="142" t="s">
        <v>667</v>
      </c>
    </row>
    <row r="182" spans="2:65" s="1" customFormat="1" ht="19.5">
      <c r="B182" s="32"/>
      <c r="D182" s="144" t="s">
        <v>134</v>
      </c>
      <c r="F182" s="145" t="s">
        <v>668</v>
      </c>
      <c r="I182" s="146"/>
      <c r="L182" s="32"/>
      <c r="M182" s="147"/>
      <c r="U182" s="56"/>
      <c r="AT182" s="17" t="s">
        <v>134</v>
      </c>
      <c r="AU182" s="17" t="s">
        <v>83</v>
      </c>
    </row>
    <row r="183" spans="2:65" s="1" customFormat="1" ht="11.25">
      <c r="B183" s="32"/>
      <c r="D183" s="148" t="s">
        <v>136</v>
      </c>
      <c r="F183" s="149" t="s">
        <v>669</v>
      </c>
      <c r="I183" s="146"/>
      <c r="L183" s="32"/>
      <c r="M183" s="147"/>
      <c r="U183" s="56"/>
      <c r="AT183" s="17" t="s">
        <v>136</v>
      </c>
      <c r="AU183" s="17" t="s">
        <v>83</v>
      </c>
    </row>
    <row r="184" spans="2:65" s="12" customFormat="1" ht="11.25">
      <c r="B184" s="150"/>
      <c r="D184" s="144" t="s">
        <v>138</v>
      </c>
      <c r="E184" s="151" t="s">
        <v>1</v>
      </c>
      <c r="F184" s="152" t="s">
        <v>654</v>
      </c>
      <c r="H184" s="151" t="s">
        <v>1</v>
      </c>
      <c r="I184" s="153"/>
      <c r="L184" s="150"/>
      <c r="M184" s="154"/>
      <c r="U184" s="155"/>
      <c r="AT184" s="151" t="s">
        <v>138</v>
      </c>
      <c r="AU184" s="151" t="s">
        <v>83</v>
      </c>
      <c r="AV184" s="12" t="s">
        <v>81</v>
      </c>
      <c r="AW184" s="12" t="s">
        <v>30</v>
      </c>
      <c r="AX184" s="12" t="s">
        <v>73</v>
      </c>
      <c r="AY184" s="151" t="s">
        <v>125</v>
      </c>
    </row>
    <row r="185" spans="2:65" s="12" customFormat="1" ht="11.25">
      <c r="B185" s="150"/>
      <c r="D185" s="144" t="s">
        <v>138</v>
      </c>
      <c r="E185" s="151" t="s">
        <v>1</v>
      </c>
      <c r="F185" s="152" t="s">
        <v>655</v>
      </c>
      <c r="H185" s="151" t="s">
        <v>1</v>
      </c>
      <c r="I185" s="153"/>
      <c r="L185" s="150"/>
      <c r="M185" s="154"/>
      <c r="U185" s="155"/>
      <c r="AT185" s="151" t="s">
        <v>138</v>
      </c>
      <c r="AU185" s="151" t="s">
        <v>83</v>
      </c>
      <c r="AV185" s="12" t="s">
        <v>81</v>
      </c>
      <c r="AW185" s="12" t="s">
        <v>30</v>
      </c>
      <c r="AX185" s="12" t="s">
        <v>73</v>
      </c>
      <c r="AY185" s="151" t="s">
        <v>125</v>
      </c>
    </row>
    <row r="186" spans="2:65" s="13" customFormat="1" ht="11.25">
      <c r="B186" s="156"/>
      <c r="D186" s="144" t="s">
        <v>138</v>
      </c>
      <c r="E186" s="157" t="s">
        <v>1</v>
      </c>
      <c r="F186" s="158" t="s">
        <v>670</v>
      </c>
      <c r="H186" s="159">
        <v>54.548999999999999</v>
      </c>
      <c r="I186" s="160"/>
      <c r="L186" s="156"/>
      <c r="M186" s="161"/>
      <c r="U186" s="162"/>
      <c r="AT186" s="157" t="s">
        <v>138</v>
      </c>
      <c r="AU186" s="157" t="s">
        <v>83</v>
      </c>
      <c r="AV186" s="13" t="s">
        <v>83</v>
      </c>
      <c r="AW186" s="13" t="s">
        <v>30</v>
      </c>
      <c r="AX186" s="13" t="s">
        <v>73</v>
      </c>
      <c r="AY186" s="157" t="s">
        <v>125</v>
      </c>
    </row>
    <row r="187" spans="2:65" s="13" customFormat="1" ht="11.25">
      <c r="B187" s="156"/>
      <c r="D187" s="144" t="s">
        <v>138</v>
      </c>
      <c r="E187" s="157" t="s">
        <v>1</v>
      </c>
      <c r="F187" s="158" t="s">
        <v>671</v>
      </c>
      <c r="H187" s="159">
        <v>105.11</v>
      </c>
      <c r="I187" s="160"/>
      <c r="L187" s="156"/>
      <c r="M187" s="161"/>
      <c r="U187" s="162"/>
      <c r="AT187" s="157" t="s">
        <v>138</v>
      </c>
      <c r="AU187" s="157" t="s">
        <v>83</v>
      </c>
      <c r="AV187" s="13" t="s">
        <v>83</v>
      </c>
      <c r="AW187" s="13" t="s">
        <v>30</v>
      </c>
      <c r="AX187" s="13" t="s">
        <v>73</v>
      </c>
      <c r="AY187" s="157" t="s">
        <v>125</v>
      </c>
    </row>
    <row r="188" spans="2:65" s="13" customFormat="1" ht="11.25">
      <c r="B188" s="156"/>
      <c r="D188" s="144" t="s">
        <v>138</v>
      </c>
      <c r="E188" s="157" t="s">
        <v>1</v>
      </c>
      <c r="F188" s="158" t="s">
        <v>672</v>
      </c>
      <c r="H188" s="159">
        <v>132.99</v>
      </c>
      <c r="I188" s="160"/>
      <c r="L188" s="156"/>
      <c r="M188" s="161"/>
      <c r="U188" s="162"/>
      <c r="AT188" s="157" t="s">
        <v>138</v>
      </c>
      <c r="AU188" s="157" t="s">
        <v>83</v>
      </c>
      <c r="AV188" s="13" t="s">
        <v>83</v>
      </c>
      <c r="AW188" s="13" t="s">
        <v>30</v>
      </c>
      <c r="AX188" s="13" t="s">
        <v>73</v>
      </c>
      <c r="AY188" s="157" t="s">
        <v>125</v>
      </c>
    </row>
    <row r="189" spans="2:65" s="13" customFormat="1" ht="11.25">
      <c r="B189" s="156"/>
      <c r="D189" s="144" t="s">
        <v>138</v>
      </c>
      <c r="E189" s="157" t="s">
        <v>1</v>
      </c>
      <c r="F189" s="158" t="s">
        <v>673</v>
      </c>
      <c r="H189" s="159">
        <v>121.94</v>
      </c>
      <c r="I189" s="160"/>
      <c r="L189" s="156"/>
      <c r="M189" s="161"/>
      <c r="U189" s="162"/>
      <c r="AT189" s="157" t="s">
        <v>138</v>
      </c>
      <c r="AU189" s="157" t="s">
        <v>83</v>
      </c>
      <c r="AV189" s="13" t="s">
        <v>83</v>
      </c>
      <c r="AW189" s="13" t="s">
        <v>30</v>
      </c>
      <c r="AX189" s="13" t="s">
        <v>73</v>
      </c>
      <c r="AY189" s="157" t="s">
        <v>125</v>
      </c>
    </row>
    <row r="190" spans="2:65" s="13" customFormat="1" ht="11.25">
      <c r="B190" s="156"/>
      <c r="D190" s="144" t="s">
        <v>138</v>
      </c>
      <c r="E190" s="157" t="s">
        <v>1</v>
      </c>
      <c r="F190" s="158" t="s">
        <v>674</v>
      </c>
      <c r="H190" s="159">
        <v>240.125</v>
      </c>
      <c r="I190" s="160"/>
      <c r="L190" s="156"/>
      <c r="M190" s="161"/>
      <c r="U190" s="162"/>
      <c r="AT190" s="157" t="s">
        <v>138</v>
      </c>
      <c r="AU190" s="157" t="s">
        <v>83</v>
      </c>
      <c r="AV190" s="13" t="s">
        <v>83</v>
      </c>
      <c r="AW190" s="13" t="s">
        <v>30</v>
      </c>
      <c r="AX190" s="13" t="s">
        <v>73</v>
      </c>
      <c r="AY190" s="157" t="s">
        <v>125</v>
      </c>
    </row>
    <row r="191" spans="2:65" s="12" customFormat="1" ht="11.25">
      <c r="B191" s="150"/>
      <c r="D191" s="144" t="s">
        <v>138</v>
      </c>
      <c r="E191" s="151" t="s">
        <v>1</v>
      </c>
      <c r="F191" s="152" t="s">
        <v>661</v>
      </c>
      <c r="H191" s="151" t="s">
        <v>1</v>
      </c>
      <c r="I191" s="153"/>
      <c r="L191" s="150"/>
      <c r="M191" s="154"/>
      <c r="U191" s="155"/>
      <c r="AT191" s="151" t="s">
        <v>138</v>
      </c>
      <c r="AU191" s="151" t="s">
        <v>83</v>
      </c>
      <c r="AV191" s="12" t="s">
        <v>81</v>
      </c>
      <c r="AW191" s="12" t="s">
        <v>30</v>
      </c>
      <c r="AX191" s="12" t="s">
        <v>73</v>
      </c>
      <c r="AY191" s="151" t="s">
        <v>125</v>
      </c>
    </row>
    <row r="192" spans="2:65" s="13" customFormat="1" ht="11.25">
      <c r="B192" s="156"/>
      <c r="D192" s="144" t="s">
        <v>138</v>
      </c>
      <c r="E192" s="157" t="s">
        <v>1</v>
      </c>
      <c r="F192" s="158" t="s">
        <v>675</v>
      </c>
      <c r="H192" s="159">
        <v>163.56399999999999</v>
      </c>
      <c r="I192" s="160"/>
      <c r="L192" s="156"/>
      <c r="M192" s="161"/>
      <c r="U192" s="162"/>
      <c r="AT192" s="157" t="s">
        <v>138</v>
      </c>
      <c r="AU192" s="157" t="s">
        <v>83</v>
      </c>
      <c r="AV192" s="13" t="s">
        <v>83</v>
      </c>
      <c r="AW192" s="13" t="s">
        <v>30</v>
      </c>
      <c r="AX192" s="13" t="s">
        <v>73</v>
      </c>
      <c r="AY192" s="157" t="s">
        <v>125</v>
      </c>
    </row>
    <row r="193" spans="2:65" s="14" customFormat="1" ht="11.25">
      <c r="B193" s="163"/>
      <c r="D193" s="144" t="s">
        <v>138</v>
      </c>
      <c r="E193" s="164" t="s">
        <v>1</v>
      </c>
      <c r="F193" s="165" t="s">
        <v>141</v>
      </c>
      <c r="H193" s="166">
        <v>818.27799999999991</v>
      </c>
      <c r="I193" s="167"/>
      <c r="L193" s="163"/>
      <c r="M193" s="168"/>
      <c r="U193" s="169"/>
      <c r="AT193" s="164" t="s">
        <v>138</v>
      </c>
      <c r="AU193" s="164" t="s">
        <v>83</v>
      </c>
      <c r="AV193" s="14" t="s">
        <v>132</v>
      </c>
      <c r="AW193" s="14" t="s">
        <v>30</v>
      </c>
      <c r="AX193" s="14" t="s">
        <v>81</v>
      </c>
      <c r="AY193" s="164" t="s">
        <v>125</v>
      </c>
    </row>
    <row r="194" spans="2:65" s="1" customFormat="1" ht="21.75" customHeight="1">
      <c r="B194" s="32"/>
      <c r="C194" s="131" t="s">
        <v>8</v>
      </c>
      <c r="D194" s="131" t="s">
        <v>127</v>
      </c>
      <c r="E194" s="132" t="s">
        <v>676</v>
      </c>
      <c r="F194" s="133" t="s">
        <v>677</v>
      </c>
      <c r="G194" s="134" t="s">
        <v>130</v>
      </c>
      <c r="H194" s="135">
        <v>818.27800000000002</v>
      </c>
      <c r="I194" s="136"/>
      <c r="J194" s="137">
        <f>ROUND(I194*H194,2)</f>
        <v>0</v>
      </c>
      <c r="K194" s="133" t="s">
        <v>131</v>
      </c>
      <c r="L194" s="32"/>
      <c r="M194" s="138" t="s">
        <v>1</v>
      </c>
      <c r="N194" s="139" t="s">
        <v>38</v>
      </c>
      <c r="P194" s="140">
        <f>O194*H194</f>
        <v>0</v>
      </c>
      <c r="Q194" s="140">
        <v>6.2E-4</v>
      </c>
      <c r="R194" s="140">
        <f>Q194*H194</f>
        <v>0.50733236000000004</v>
      </c>
      <c r="S194" s="140">
        <v>0</v>
      </c>
      <c r="T194" s="140">
        <f>S194*H194</f>
        <v>0</v>
      </c>
      <c r="U194" s="141" t="s">
        <v>1</v>
      </c>
      <c r="AR194" s="142" t="s">
        <v>132</v>
      </c>
      <c r="AT194" s="142" t="s">
        <v>127</v>
      </c>
      <c r="AU194" s="142" t="s">
        <v>83</v>
      </c>
      <c r="AY194" s="17" t="s">
        <v>125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7" t="s">
        <v>81</v>
      </c>
      <c r="BK194" s="143">
        <f>ROUND(I194*H194,2)</f>
        <v>0</v>
      </c>
      <c r="BL194" s="17" t="s">
        <v>132</v>
      </c>
      <c r="BM194" s="142" t="s">
        <v>678</v>
      </c>
    </row>
    <row r="195" spans="2:65" s="1" customFormat="1" ht="19.5">
      <c r="B195" s="32"/>
      <c r="D195" s="144" t="s">
        <v>134</v>
      </c>
      <c r="F195" s="145" t="s">
        <v>679</v>
      </c>
      <c r="I195" s="146"/>
      <c r="L195" s="32"/>
      <c r="M195" s="147"/>
      <c r="U195" s="56"/>
      <c r="AT195" s="17" t="s">
        <v>134</v>
      </c>
      <c r="AU195" s="17" t="s">
        <v>83</v>
      </c>
    </row>
    <row r="196" spans="2:65" s="1" customFormat="1" ht="11.25">
      <c r="B196" s="32"/>
      <c r="D196" s="148" t="s">
        <v>136</v>
      </c>
      <c r="F196" s="149" t="s">
        <v>680</v>
      </c>
      <c r="I196" s="146"/>
      <c r="L196" s="32"/>
      <c r="M196" s="147"/>
      <c r="U196" s="56"/>
      <c r="AT196" s="17" t="s">
        <v>136</v>
      </c>
      <c r="AU196" s="17" t="s">
        <v>83</v>
      </c>
    </row>
    <row r="197" spans="2:65" s="1" customFormat="1" ht="37.9" customHeight="1">
      <c r="B197" s="32"/>
      <c r="C197" s="131" t="s">
        <v>228</v>
      </c>
      <c r="D197" s="131" t="s">
        <v>127</v>
      </c>
      <c r="E197" s="132" t="s">
        <v>681</v>
      </c>
      <c r="F197" s="133" t="s">
        <v>682</v>
      </c>
      <c r="G197" s="134" t="s">
        <v>152</v>
      </c>
      <c r="H197" s="135">
        <v>600.74599999999998</v>
      </c>
      <c r="I197" s="136"/>
      <c r="J197" s="137">
        <f>ROUND(I197*H197,2)</f>
        <v>0</v>
      </c>
      <c r="K197" s="133" t="s">
        <v>131</v>
      </c>
      <c r="L197" s="32"/>
      <c r="M197" s="138" t="s">
        <v>1</v>
      </c>
      <c r="N197" s="139" t="s">
        <v>38</v>
      </c>
      <c r="P197" s="140">
        <f>O197*H197</f>
        <v>0</v>
      </c>
      <c r="Q197" s="140">
        <v>0</v>
      </c>
      <c r="R197" s="140">
        <f>Q197*H197</f>
        <v>0</v>
      </c>
      <c r="S197" s="140">
        <v>0</v>
      </c>
      <c r="T197" s="140">
        <f>S197*H197</f>
        <v>0</v>
      </c>
      <c r="U197" s="141" t="s">
        <v>1</v>
      </c>
      <c r="AR197" s="142" t="s">
        <v>132</v>
      </c>
      <c r="AT197" s="142" t="s">
        <v>127</v>
      </c>
      <c r="AU197" s="142" t="s">
        <v>83</v>
      </c>
      <c r="AY197" s="17" t="s">
        <v>125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7" t="s">
        <v>81</v>
      </c>
      <c r="BK197" s="143">
        <f>ROUND(I197*H197,2)</f>
        <v>0</v>
      </c>
      <c r="BL197" s="17" t="s">
        <v>132</v>
      </c>
      <c r="BM197" s="142" t="s">
        <v>683</v>
      </c>
    </row>
    <row r="198" spans="2:65" s="1" customFormat="1" ht="39">
      <c r="B198" s="32"/>
      <c r="D198" s="144" t="s">
        <v>134</v>
      </c>
      <c r="F198" s="145" t="s">
        <v>684</v>
      </c>
      <c r="I198" s="146"/>
      <c r="L198" s="32"/>
      <c r="M198" s="147"/>
      <c r="U198" s="56"/>
      <c r="AT198" s="17" t="s">
        <v>134</v>
      </c>
      <c r="AU198" s="17" t="s">
        <v>83</v>
      </c>
    </row>
    <row r="199" spans="2:65" s="1" customFormat="1" ht="11.25">
      <c r="B199" s="32"/>
      <c r="D199" s="148" t="s">
        <v>136</v>
      </c>
      <c r="F199" s="149" t="s">
        <v>685</v>
      </c>
      <c r="I199" s="146"/>
      <c r="L199" s="32"/>
      <c r="M199" s="147"/>
      <c r="U199" s="56"/>
      <c r="AT199" s="17" t="s">
        <v>136</v>
      </c>
      <c r="AU199" s="17" t="s">
        <v>83</v>
      </c>
    </row>
    <row r="200" spans="2:65" s="12" customFormat="1" ht="11.25">
      <c r="B200" s="150"/>
      <c r="D200" s="144" t="s">
        <v>138</v>
      </c>
      <c r="E200" s="151" t="s">
        <v>1</v>
      </c>
      <c r="F200" s="152" t="s">
        <v>686</v>
      </c>
      <c r="H200" s="151" t="s">
        <v>1</v>
      </c>
      <c r="I200" s="153"/>
      <c r="L200" s="150"/>
      <c r="M200" s="154"/>
      <c r="U200" s="155"/>
      <c r="AT200" s="151" t="s">
        <v>138</v>
      </c>
      <c r="AU200" s="151" t="s">
        <v>83</v>
      </c>
      <c r="AV200" s="12" t="s">
        <v>81</v>
      </c>
      <c r="AW200" s="12" t="s">
        <v>30</v>
      </c>
      <c r="AX200" s="12" t="s">
        <v>73</v>
      </c>
      <c r="AY200" s="151" t="s">
        <v>125</v>
      </c>
    </row>
    <row r="201" spans="2:65" s="13" customFormat="1" ht="11.25">
      <c r="B201" s="156"/>
      <c r="D201" s="144" t="s">
        <v>138</v>
      </c>
      <c r="E201" s="157" t="s">
        <v>1</v>
      </c>
      <c r="F201" s="158" t="s">
        <v>687</v>
      </c>
      <c r="H201" s="159">
        <v>300.37299999999999</v>
      </c>
      <c r="I201" s="160"/>
      <c r="L201" s="156"/>
      <c r="M201" s="161"/>
      <c r="U201" s="162"/>
      <c r="AT201" s="157" t="s">
        <v>138</v>
      </c>
      <c r="AU201" s="157" t="s">
        <v>83</v>
      </c>
      <c r="AV201" s="13" t="s">
        <v>83</v>
      </c>
      <c r="AW201" s="13" t="s">
        <v>30</v>
      </c>
      <c r="AX201" s="13" t="s">
        <v>73</v>
      </c>
      <c r="AY201" s="157" t="s">
        <v>125</v>
      </c>
    </row>
    <row r="202" spans="2:65" s="12" customFormat="1" ht="11.25">
      <c r="B202" s="150"/>
      <c r="D202" s="144" t="s">
        <v>138</v>
      </c>
      <c r="E202" s="151" t="s">
        <v>1</v>
      </c>
      <c r="F202" s="152" t="s">
        <v>688</v>
      </c>
      <c r="H202" s="151" t="s">
        <v>1</v>
      </c>
      <c r="I202" s="153"/>
      <c r="L202" s="150"/>
      <c r="M202" s="154"/>
      <c r="U202" s="155"/>
      <c r="AT202" s="151" t="s">
        <v>138</v>
      </c>
      <c r="AU202" s="151" t="s">
        <v>83</v>
      </c>
      <c r="AV202" s="12" t="s">
        <v>81</v>
      </c>
      <c r="AW202" s="12" t="s">
        <v>30</v>
      </c>
      <c r="AX202" s="12" t="s">
        <v>73</v>
      </c>
      <c r="AY202" s="151" t="s">
        <v>125</v>
      </c>
    </row>
    <row r="203" spans="2:65" s="13" customFormat="1" ht="11.25">
      <c r="B203" s="156"/>
      <c r="D203" s="144" t="s">
        <v>138</v>
      </c>
      <c r="E203" s="157" t="s">
        <v>1</v>
      </c>
      <c r="F203" s="158" t="s">
        <v>687</v>
      </c>
      <c r="H203" s="159">
        <v>300.37299999999999</v>
      </c>
      <c r="I203" s="160"/>
      <c r="L203" s="156"/>
      <c r="M203" s="161"/>
      <c r="U203" s="162"/>
      <c r="AT203" s="157" t="s">
        <v>138</v>
      </c>
      <c r="AU203" s="157" t="s">
        <v>83</v>
      </c>
      <c r="AV203" s="13" t="s">
        <v>83</v>
      </c>
      <c r="AW203" s="13" t="s">
        <v>30</v>
      </c>
      <c r="AX203" s="13" t="s">
        <v>73</v>
      </c>
      <c r="AY203" s="157" t="s">
        <v>125</v>
      </c>
    </row>
    <row r="204" spans="2:65" s="14" customFormat="1" ht="11.25">
      <c r="B204" s="163"/>
      <c r="D204" s="144" t="s">
        <v>138</v>
      </c>
      <c r="E204" s="164" t="s">
        <v>1</v>
      </c>
      <c r="F204" s="165" t="s">
        <v>141</v>
      </c>
      <c r="H204" s="166">
        <v>600.74599999999998</v>
      </c>
      <c r="I204" s="167"/>
      <c r="L204" s="163"/>
      <c r="M204" s="168"/>
      <c r="U204" s="169"/>
      <c r="AT204" s="164" t="s">
        <v>138</v>
      </c>
      <c r="AU204" s="164" t="s">
        <v>83</v>
      </c>
      <c r="AV204" s="14" t="s">
        <v>132</v>
      </c>
      <c r="AW204" s="14" t="s">
        <v>30</v>
      </c>
      <c r="AX204" s="14" t="s">
        <v>81</v>
      </c>
      <c r="AY204" s="164" t="s">
        <v>125</v>
      </c>
    </row>
    <row r="205" spans="2:65" s="1" customFormat="1" ht="37.9" customHeight="1">
      <c r="B205" s="32"/>
      <c r="C205" s="131" t="s">
        <v>239</v>
      </c>
      <c r="D205" s="131" t="s">
        <v>127</v>
      </c>
      <c r="E205" s="132" t="s">
        <v>180</v>
      </c>
      <c r="F205" s="133" t="s">
        <v>181</v>
      </c>
      <c r="G205" s="134" t="s">
        <v>152</v>
      </c>
      <c r="H205" s="135">
        <v>209.81299999999999</v>
      </c>
      <c r="I205" s="136"/>
      <c r="J205" s="137">
        <f>ROUND(I205*H205,2)</f>
        <v>0</v>
      </c>
      <c r="K205" s="133" t="s">
        <v>131</v>
      </c>
      <c r="L205" s="32"/>
      <c r="M205" s="138" t="s">
        <v>1</v>
      </c>
      <c r="N205" s="139" t="s">
        <v>38</v>
      </c>
      <c r="P205" s="140">
        <f>O205*H205</f>
        <v>0</v>
      </c>
      <c r="Q205" s="140">
        <v>0</v>
      </c>
      <c r="R205" s="140">
        <f>Q205*H205</f>
        <v>0</v>
      </c>
      <c r="S205" s="140">
        <v>0</v>
      </c>
      <c r="T205" s="140">
        <f>S205*H205</f>
        <v>0</v>
      </c>
      <c r="U205" s="141" t="s">
        <v>1</v>
      </c>
      <c r="AR205" s="142" t="s">
        <v>132</v>
      </c>
      <c r="AT205" s="142" t="s">
        <v>127</v>
      </c>
      <c r="AU205" s="142" t="s">
        <v>83</v>
      </c>
      <c r="AY205" s="17" t="s">
        <v>125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7" t="s">
        <v>81</v>
      </c>
      <c r="BK205" s="143">
        <f>ROUND(I205*H205,2)</f>
        <v>0</v>
      </c>
      <c r="BL205" s="17" t="s">
        <v>132</v>
      </c>
      <c r="BM205" s="142" t="s">
        <v>689</v>
      </c>
    </row>
    <row r="206" spans="2:65" s="1" customFormat="1" ht="39">
      <c r="B206" s="32"/>
      <c r="D206" s="144" t="s">
        <v>134</v>
      </c>
      <c r="F206" s="145" t="s">
        <v>183</v>
      </c>
      <c r="I206" s="146"/>
      <c r="L206" s="32"/>
      <c r="M206" s="147"/>
      <c r="U206" s="56"/>
      <c r="AT206" s="17" t="s">
        <v>134</v>
      </c>
      <c r="AU206" s="17" t="s">
        <v>83</v>
      </c>
    </row>
    <row r="207" spans="2:65" s="1" customFormat="1" ht="11.25">
      <c r="B207" s="32"/>
      <c r="D207" s="148" t="s">
        <v>136</v>
      </c>
      <c r="F207" s="149" t="s">
        <v>184</v>
      </c>
      <c r="I207" s="146"/>
      <c r="L207" s="32"/>
      <c r="M207" s="147"/>
      <c r="U207" s="56"/>
      <c r="AT207" s="17" t="s">
        <v>136</v>
      </c>
      <c r="AU207" s="17" t="s">
        <v>83</v>
      </c>
    </row>
    <row r="208" spans="2:65" s="12" customFormat="1" ht="11.25">
      <c r="B208" s="150"/>
      <c r="D208" s="144" t="s">
        <v>138</v>
      </c>
      <c r="E208" s="151" t="s">
        <v>1</v>
      </c>
      <c r="F208" s="152" t="s">
        <v>690</v>
      </c>
      <c r="H208" s="151" t="s">
        <v>1</v>
      </c>
      <c r="I208" s="153"/>
      <c r="L208" s="150"/>
      <c r="M208" s="154"/>
      <c r="U208" s="155"/>
      <c r="AT208" s="151" t="s">
        <v>138</v>
      </c>
      <c r="AU208" s="151" t="s">
        <v>83</v>
      </c>
      <c r="AV208" s="12" t="s">
        <v>81</v>
      </c>
      <c r="AW208" s="12" t="s">
        <v>30</v>
      </c>
      <c r="AX208" s="12" t="s">
        <v>73</v>
      </c>
      <c r="AY208" s="151" t="s">
        <v>125</v>
      </c>
    </row>
    <row r="209" spans="2:65" s="13" customFormat="1" ht="11.25">
      <c r="B209" s="156"/>
      <c r="D209" s="144" t="s">
        <v>138</v>
      </c>
      <c r="E209" s="157" t="s">
        <v>1</v>
      </c>
      <c r="F209" s="158" t="s">
        <v>691</v>
      </c>
      <c r="H209" s="159">
        <v>510.18599999999998</v>
      </c>
      <c r="I209" s="160"/>
      <c r="L209" s="156"/>
      <c r="M209" s="161"/>
      <c r="U209" s="162"/>
      <c r="AT209" s="157" t="s">
        <v>138</v>
      </c>
      <c r="AU209" s="157" t="s">
        <v>83</v>
      </c>
      <c r="AV209" s="13" t="s">
        <v>83</v>
      </c>
      <c r="AW209" s="13" t="s">
        <v>30</v>
      </c>
      <c r="AX209" s="13" t="s">
        <v>73</v>
      </c>
      <c r="AY209" s="157" t="s">
        <v>125</v>
      </c>
    </row>
    <row r="210" spans="2:65" s="12" customFormat="1" ht="11.25">
      <c r="B210" s="150"/>
      <c r="D210" s="144" t="s">
        <v>138</v>
      </c>
      <c r="E210" s="151" t="s">
        <v>1</v>
      </c>
      <c r="F210" s="152" t="s">
        <v>692</v>
      </c>
      <c r="H210" s="151" t="s">
        <v>1</v>
      </c>
      <c r="I210" s="153"/>
      <c r="L210" s="150"/>
      <c r="M210" s="154"/>
      <c r="U210" s="155"/>
      <c r="AT210" s="151" t="s">
        <v>138</v>
      </c>
      <c r="AU210" s="151" t="s">
        <v>83</v>
      </c>
      <c r="AV210" s="12" t="s">
        <v>81</v>
      </c>
      <c r="AW210" s="12" t="s">
        <v>30</v>
      </c>
      <c r="AX210" s="12" t="s">
        <v>73</v>
      </c>
      <c r="AY210" s="151" t="s">
        <v>125</v>
      </c>
    </row>
    <row r="211" spans="2:65" s="13" customFormat="1" ht="11.25">
      <c r="B211" s="156"/>
      <c r="D211" s="144" t="s">
        <v>138</v>
      </c>
      <c r="E211" s="157" t="s">
        <v>1</v>
      </c>
      <c r="F211" s="158" t="s">
        <v>693</v>
      </c>
      <c r="H211" s="159">
        <v>-300.37299999999999</v>
      </c>
      <c r="I211" s="160"/>
      <c r="L211" s="156"/>
      <c r="M211" s="161"/>
      <c r="U211" s="162"/>
      <c r="AT211" s="157" t="s">
        <v>138</v>
      </c>
      <c r="AU211" s="157" t="s">
        <v>83</v>
      </c>
      <c r="AV211" s="13" t="s">
        <v>83</v>
      </c>
      <c r="AW211" s="13" t="s">
        <v>30</v>
      </c>
      <c r="AX211" s="13" t="s">
        <v>73</v>
      </c>
      <c r="AY211" s="157" t="s">
        <v>125</v>
      </c>
    </row>
    <row r="212" spans="2:65" s="14" customFormat="1" ht="11.25">
      <c r="B212" s="163"/>
      <c r="D212" s="144" t="s">
        <v>138</v>
      </c>
      <c r="E212" s="164" t="s">
        <v>1</v>
      </c>
      <c r="F212" s="165" t="s">
        <v>141</v>
      </c>
      <c r="H212" s="166">
        <v>209.81299999999999</v>
      </c>
      <c r="I212" s="167"/>
      <c r="L212" s="163"/>
      <c r="M212" s="168"/>
      <c r="U212" s="169"/>
      <c r="AT212" s="164" t="s">
        <v>138</v>
      </c>
      <c r="AU212" s="164" t="s">
        <v>83</v>
      </c>
      <c r="AV212" s="14" t="s">
        <v>132</v>
      </c>
      <c r="AW212" s="14" t="s">
        <v>30</v>
      </c>
      <c r="AX212" s="14" t="s">
        <v>81</v>
      </c>
      <c r="AY212" s="164" t="s">
        <v>125</v>
      </c>
    </row>
    <row r="213" spans="2:65" s="1" customFormat="1" ht="37.9" customHeight="1">
      <c r="B213" s="32"/>
      <c r="C213" s="131" t="s">
        <v>244</v>
      </c>
      <c r="D213" s="131" t="s">
        <v>127</v>
      </c>
      <c r="E213" s="132" t="s">
        <v>196</v>
      </c>
      <c r="F213" s="133" t="s">
        <v>197</v>
      </c>
      <c r="G213" s="134" t="s">
        <v>152</v>
      </c>
      <c r="H213" s="135">
        <v>1049.0650000000001</v>
      </c>
      <c r="I213" s="136"/>
      <c r="J213" s="137">
        <f>ROUND(I213*H213,2)</f>
        <v>0</v>
      </c>
      <c r="K213" s="133" t="s">
        <v>131</v>
      </c>
      <c r="L213" s="32"/>
      <c r="M213" s="138" t="s">
        <v>1</v>
      </c>
      <c r="N213" s="139" t="s">
        <v>38</v>
      </c>
      <c r="P213" s="140">
        <f>O213*H213</f>
        <v>0</v>
      </c>
      <c r="Q213" s="140">
        <v>0</v>
      </c>
      <c r="R213" s="140">
        <f>Q213*H213</f>
        <v>0</v>
      </c>
      <c r="S213" s="140">
        <v>0</v>
      </c>
      <c r="T213" s="140">
        <f>S213*H213</f>
        <v>0</v>
      </c>
      <c r="U213" s="141" t="s">
        <v>1</v>
      </c>
      <c r="AR213" s="142" t="s">
        <v>132</v>
      </c>
      <c r="AT213" s="142" t="s">
        <v>127</v>
      </c>
      <c r="AU213" s="142" t="s">
        <v>83</v>
      </c>
      <c r="AY213" s="17" t="s">
        <v>125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7" t="s">
        <v>81</v>
      </c>
      <c r="BK213" s="143">
        <f>ROUND(I213*H213,2)</f>
        <v>0</v>
      </c>
      <c r="BL213" s="17" t="s">
        <v>132</v>
      </c>
      <c r="BM213" s="142" t="s">
        <v>694</v>
      </c>
    </row>
    <row r="214" spans="2:65" s="1" customFormat="1" ht="48.75">
      <c r="B214" s="32"/>
      <c r="D214" s="144" t="s">
        <v>134</v>
      </c>
      <c r="F214" s="145" t="s">
        <v>199</v>
      </c>
      <c r="I214" s="146"/>
      <c r="L214" s="32"/>
      <c r="M214" s="147"/>
      <c r="U214" s="56"/>
      <c r="AT214" s="17" t="s">
        <v>134</v>
      </c>
      <c r="AU214" s="17" t="s">
        <v>83</v>
      </c>
    </row>
    <row r="215" spans="2:65" s="1" customFormat="1" ht="11.25">
      <c r="B215" s="32"/>
      <c r="D215" s="148" t="s">
        <v>136</v>
      </c>
      <c r="F215" s="149" t="s">
        <v>200</v>
      </c>
      <c r="I215" s="146"/>
      <c r="L215" s="32"/>
      <c r="M215" s="147"/>
      <c r="U215" s="56"/>
      <c r="AT215" s="17" t="s">
        <v>136</v>
      </c>
      <c r="AU215" s="17" t="s">
        <v>83</v>
      </c>
    </row>
    <row r="216" spans="2:65" s="13" customFormat="1" ht="11.25">
      <c r="B216" s="156"/>
      <c r="D216" s="144" t="s">
        <v>138</v>
      </c>
      <c r="F216" s="158" t="s">
        <v>695</v>
      </c>
      <c r="H216" s="159">
        <v>1049.0650000000001</v>
      </c>
      <c r="I216" s="160"/>
      <c r="L216" s="156"/>
      <c r="M216" s="161"/>
      <c r="U216" s="162"/>
      <c r="AT216" s="157" t="s">
        <v>138</v>
      </c>
      <c r="AU216" s="157" t="s">
        <v>83</v>
      </c>
      <c r="AV216" s="13" t="s">
        <v>83</v>
      </c>
      <c r="AW216" s="13" t="s">
        <v>4</v>
      </c>
      <c r="AX216" s="13" t="s">
        <v>81</v>
      </c>
      <c r="AY216" s="157" t="s">
        <v>125</v>
      </c>
    </row>
    <row r="217" spans="2:65" s="1" customFormat="1" ht="24.2" customHeight="1">
      <c r="B217" s="32"/>
      <c r="C217" s="131" t="s">
        <v>252</v>
      </c>
      <c r="D217" s="131" t="s">
        <v>127</v>
      </c>
      <c r="E217" s="132" t="s">
        <v>203</v>
      </c>
      <c r="F217" s="133" t="s">
        <v>204</v>
      </c>
      <c r="G217" s="134" t="s">
        <v>152</v>
      </c>
      <c r="H217" s="135">
        <v>300.37299999999999</v>
      </c>
      <c r="I217" s="136"/>
      <c r="J217" s="137">
        <f>ROUND(I217*H217,2)</f>
        <v>0</v>
      </c>
      <c r="K217" s="133" t="s">
        <v>131</v>
      </c>
      <c r="L217" s="32"/>
      <c r="M217" s="138" t="s">
        <v>1</v>
      </c>
      <c r="N217" s="139" t="s">
        <v>38</v>
      </c>
      <c r="P217" s="140">
        <f>O217*H217</f>
        <v>0</v>
      </c>
      <c r="Q217" s="140">
        <v>0</v>
      </c>
      <c r="R217" s="140">
        <f>Q217*H217</f>
        <v>0</v>
      </c>
      <c r="S217" s="140">
        <v>0</v>
      </c>
      <c r="T217" s="140">
        <f>S217*H217</f>
        <v>0</v>
      </c>
      <c r="U217" s="141" t="s">
        <v>1</v>
      </c>
      <c r="AR217" s="142" t="s">
        <v>132</v>
      </c>
      <c r="AT217" s="142" t="s">
        <v>127</v>
      </c>
      <c r="AU217" s="142" t="s">
        <v>83</v>
      </c>
      <c r="AY217" s="17" t="s">
        <v>125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7" t="s">
        <v>81</v>
      </c>
      <c r="BK217" s="143">
        <f>ROUND(I217*H217,2)</f>
        <v>0</v>
      </c>
      <c r="BL217" s="17" t="s">
        <v>132</v>
      </c>
      <c r="BM217" s="142" t="s">
        <v>696</v>
      </c>
    </row>
    <row r="218" spans="2:65" s="1" customFormat="1" ht="29.25">
      <c r="B218" s="32"/>
      <c r="D218" s="144" t="s">
        <v>134</v>
      </c>
      <c r="F218" s="145" t="s">
        <v>206</v>
      </c>
      <c r="I218" s="146"/>
      <c r="L218" s="32"/>
      <c r="M218" s="147"/>
      <c r="U218" s="56"/>
      <c r="AT218" s="17" t="s">
        <v>134</v>
      </c>
      <c r="AU218" s="17" t="s">
        <v>83</v>
      </c>
    </row>
    <row r="219" spans="2:65" s="1" customFormat="1" ht="11.25">
      <c r="B219" s="32"/>
      <c r="D219" s="148" t="s">
        <v>136</v>
      </c>
      <c r="F219" s="149" t="s">
        <v>207</v>
      </c>
      <c r="I219" s="146"/>
      <c r="L219" s="32"/>
      <c r="M219" s="147"/>
      <c r="U219" s="56"/>
      <c r="AT219" s="17" t="s">
        <v>136</v>
      </c>
      <c r="AU219" s="17" t="s">
        <v>83</v>
      </c>
    </row>
    <row r="220" spans="2:65" s="12" customFormat="1" ht="11.25">
      <c r="B220" s="150"/>
      <c r="D220" s="144" t="s">
        <v>138</v>
      </c>
      <c r="E220" s="151" t="s">
        <v>1</v>
      </c>
      <c r="F220" s="152" t="s">
        <v>697</v>
      </c>
      <c r="H220" s="151" t="s">
        <v>1</v>
      </c>
      <c r="I220" s="153"/>
      <c r="L220" s="150"/>
      <c r="M220" s="154"/>
      <c r="U220" s="155"/>
      <c r="AT220" s="151" t="s">
        <v>138</v>
      </c>
      <c r="AU220" s="151" t="s">
        <v>83</v>
      </c>
      <c r="AV220" s="12" t="s">
        <v>81</v>
      </c>
      <c r="AW220" s="12" t="s">
        <v>30</v>
      </c>
      <c r="AX220" s="12" t="s">
        <v>73</v>
      </c>
      <c r="AY220" s="151" t="s">
        <v>125</v>
      </c>
    </row>
    <row r="221" spans="2:65" s="13" customFormat="1" ht="11.25">
      <c r="B221" s="156"/>
      <c r="D221" s="144" t="s">
        <v>138</v>
      </c>
      <c r="E221" s="157" t="s">
        <v>1</v>
      </c>
      <c r="F221" s="158" t="s">
        <v>687</v>
      </c>
      <c r="H221" s="159">
        <v>300.37299999999999</v>
      </c>
      <c r="I221" s="160"/>
      <c r="L221" s="156"/>
      <c r="M221" s="161"/>
      <c r="U221" s="162"/>
      <c r="AT221" s="157" t="s">
        <v>138</v>
      </c>
      <c r="AU221" s="157" t="s">
        <v>83</v>
      </c>
      <c r="AV221" s="13" t="s">
        <v>83</v>
      </c>
      <c r="AW221" s="13" t="s">
        <v>30</v>
      </c>
      <c r="AX221" s="13" t="s">
        <v>73</v>
      </c>
      <c r="AY221" s="157" t="s">
        <v>125</v>
      </c>
    </row>
    <row r="222" spans="2:65" s="14" customFormat="1" ht="11.25">
      <c r="B222" s="163"/>
      <c r="D222" s="144" t="s">
        <v>138</v>
      </c>
      <c r="E222" s="164" t="s">
        <v>1</v>
      </c>
      <c r="F222" s="165" t="s">
        <v>141</v>
      </c>
      <c r="H222" s="166">
        <v>300.37299999999999</v>
      </c>
      <c r="I222" s="167"/>
      <c r="L222" s="163"/>
      <c r="M222" s="168"/>
      <c r="U222" s="169"/>
      <c r="AT222" s="164" t="s">
        <v>138</v>
      </c>
      <c r="AU222" s="164" t="s">
        <v>83</v>
      </c>
      <c r="AV222" s="14" t="s">
        <v>132</v>
      </c>
      <c r="AW222" s="14" t="s">
        <v>30</v>
      </c>
      <c r="AX222" s="14" t="s">
        <v>81</v>
      </c>
      <c r="AY222" s="164" t="s">
        <v>125</v>
      </c>
    </row>
    <row r="223" spans="2:65" s="1" customFormat="1" ht="24.2" customHeight="1">
      <c r="B223" s="32"/>
      <c r="C223" s="131" t="s">
        <v>258</v>
      </c>
      <c r="D223" s="131" t="s">
        <v>127</v>
      </c>
      <c r="E223" s="132" t="s">
        <v>210</v>
      </c>
      <c r="F223" s="133" t="s">
        <v>211</v>
      </c>
      <c r="G223" s="134" t="s">
        <v>193</v>
      </c>
      <c r="H223" s="135">
        <v>75.533000000000001</v>
      </c>
      <c r="I223" s="136"/>
      <c r="J223" s="137">
        <f>ROUND(I223*H223,2)</f>
        <v>0</v>
      </c>
      <c r="K223" s="133" t="s">
        <v>131</v>
      </c>
      <c r="L223" s="32"/>
      <c r="M223" s="138" t="s">
        <v>1</v>
      </c>
      <c r="N223" s="139" t="s">
        <v>38</v>
      </c>
      <c r="P223" s="140">
        <f>O223*H223</f>
        <v>0</v>
      </c>
      <c r="Q223" s="140">
        <v>0</v>
      </c>
      <c r="R223" s="140">
        <f>Q223*H223</f>
        <v>0</v>
      </c>
      <c r="S223" s="140">
        <v>0</v>
      </c>
      <c r="T223" s="140">
        <f>S223*H223</f>
        <v>0</v>
      </c>
      <c r="U223" s="141" t="s">
        <v>1</v>
      </c>
      <c r="AR223" s="142" t="s">
        <v>132</v>
      </c>
      <c r="AT223" s="142" t="s">
        <v>127</v>
      </c>
      <c r="AU223" s="142" t="s">
        <v>83</v>
      </c>
      <c r="AY223" s="17" t="s">
        <v>125</v>
      </c>
      <c r="BE223" s="143">
        <f>IF(N223="základní",J223,0)</f>
        <v>0</v>
      </c>
      <c r="BF223" s="143">
        <f>IF(N223="snížená",J223,0)</f>
        <v>0</v>
      </c>
      <c r="BG223" s="143">
        <f>IF(N223="zákl. přenesená",J223,0)</f>
        <v>0</v>
      </c>
      <c r="BH223" s="143">
        <f>IF(N223="sníž. přenesená",J223,0)</f>
        <v>0</v>
      </c>
      <c r="BI223" s="143">
        <f>IF(N223="nulová",J223,0)</f>
        <v>0</v>
      </c>
      <c r="BJ223" s="17" t="s">
        <v>81</v>
      </c>
      <c r="BK223" s="143">
        <f>ROUND(I223*H223,2)</f>
        <v>0</v>
      </c>
      <c r="BL223" s="17" t="s">
        <v>132</v>
      </c>
      <c r="BM223" s="142" t="s">
        <v>698</v>
      </c>
    </row>
    <row r="224" spans="2:65" s="1" customFormat="1" ht="29.25">
      <c r="B224" s="32"/>
      <c r="D224" s="144" t="s">
        <v>134</v>
      </c>
      <c r="F224" s="145" t="s">
        <v>213</v>
      </c>
      <c r="I224" s="146"/>
      <c r="L224" s="32"/>
      <c r="M224" s="147"/>
      <c r="U224" s="56"/>
      <c r="AT224" s="17" t="s">
        <v>134</v>
      </c>
      <c r="AU224" s="17" t="s">
        <v>83</v>
      </c>
    </row>
    <row r="225" spans="2:65" s="1" customFormat="1" ht="11.25">
      <c r="B225" s="32"/>
      <c r="D225" s="148" t="s">
        <v>136</v>
      </c>
      <c r="F225" s="149" t="s">
        <v>214</v>
      </c>
      <c r="I225" s="146"/>
      <c r="L225" s="32"/>
      <c r="M225" s="147"/>
      <c r="U225" s="56"/>
      <c r="AT225" s="17" t="s">
        <v>136</v>
      </c>
      <c r="AU225" s="17" t="s">
        <v>83</v>
      </c>
    </row>
    <row r="226" spans="2:65" s="13" customFormat="1" ht="11.25">
      <c r="B226" s="156"/>
      <c r="D226" s="144" t="s">
        <v>138</v>
      </c>
      <c r="F226" s="158" t="s">
        <v>699</v>
      </c>
      <c r="H226" s="159">
        <v>75.533000000000001</v>
      </c>
      <c r="I226" s="160"/>
      <c r="L226" s="156"/>
      <c r="M226" s="161"/>
      <c r="U226" s="162"/>
      <c r="AT226" s="157" t="s">
        <v>138</v>
      </c>
      <c r="AU226" s="157" t="s">
        <v>83</v>
      </c>
      <c r="AV226" s="13" t="s">
        <v>83</v>
      </c>
      <c r="AW226" s="13" t="s">
        <v>4</v>
      </c>
      <c r="AX226" s="13" t="s">
        <v>81</v>
      </c>
      <c r="AY226" s="157" t="s">
        <v>125</v>
      </c>
    </row>
    <row r="227" spans="2:65" s="1" customFormat="1" ht="33" customHeight="1">
      <c r="B227" s="32"/>
      <c r="C227" s="131" t="s">
        <v>264</v>
      </c>
      <c r="D227" s="131" t="s">
        <v>127</v>
      </c>
      <c r="E227" s="132" t="s">
        <v>217</v>
      </c>
      <c r="F227" s="133" t="s">
        <v>218</v>
      </c>
      <c r="G227" s="134" t="s">
        <v>193</v>
      </c>
      <c r="H227" s="135">
        <v>302.13099999999997</v>
      </c>
      <c r="I227" s="136"/>
      <c r="J227" s="137">
        <f>ROUND(I227*H227,2)</f>
        <v>0</v>
      </c>
      <c r="K227" s="133" t="s">
        <v>131</v>
      </c>
      <c r="L227" s="32"/>
      <c r="M227" s="138" t="s">
        <v>1</v>
      </c>
      <c r="N227" s="139" t="s">
        <v>38</v>
      </c>
      <c r="P227" s="140">
        <f>O227*H227</f>
        <v>0</v>
      </c>
      <c r="Q227" s="140">
        <v>0</v>
      </c>
      <c r="R227" s="140">
        <f>Q227*H227</f>
        <v>0</v>
      </c>
      <c r="S227" s="140">
        <v>0</v>
      </c>
      <c r="T227" s="140">
        <f>S227*H227</f>
        <v>0</v>
      </c>
      <c r="U227" s="141" t="s">
        <v>1</v>
      </c>
      <c r="AR227" s="142" t="s">
        <v>132</v>
      </c>
      <c r="AT227" s="142" t="s">
        <v>127</v>
      </c>
      <c r="AU227" s="142" t="s">
        <v>83</v>
      </c>
      <c r="AY227" s="17" t="s">
        <v>125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7" t="s">
        <v>81</v>
      </c>
      <c r="BK227" s="143">
        <f>ROUND(I227*H227,2)</f>
        <v>0</v>
      </c>
      <c r="BL227" s="17" t="s">
        <v>132</v>
      </c>
      <c r="BM227" s="142" t="s">
        <v>700</v>
      </c>
    </row>
    <row r="228" spans="2:65" s="1" customFormat="1" ht="29.25">
      <c r="B228" s="32"/>
      <c r="D228" s="144" t="s">
        <v>134</v>
      </c>
      <c r="F228" s="145" t="s">
        <v>220</v>
      </c>
      <c r="I228" s="146"/>
      <c r="L228" s="32"/>
      <c r="M228" s="147"/>
      <c r="U228" s="56"/>
      <c r="AT228" s="17" t="s">
        <v>134</v>
      </c>
      <c r="AU228" s="17" t="s">
        <v>83</v>
      </c>
    </row>
    <row r="229" spans="2:65" s="1" customFormat="1" ht="11.25">
      <c r="B229" s="32"/>
      <c r="D229" s="148" t="s">
        <v>136</v>
      </c>
      <c r="F229" s="149" t="s">
        <v>221</v>
      </c>
      <c r="I229" s="146"/>
      <c r="L229" s="32"/>
      <c r="M229" s="147"/>
      <c r="U229" s="56"/>
      <c r="AT229" s="17" t="s">
        <v>136</v>
      </c>
      <c r="AU229" s="17" t="s">
        <v>83</v>
      </c>
    </row>
    <row r="230" spans="2:65" s="13" customFormat="1" ht="11.25">
      <c r="B230" s="156"/>
      <c r="D230" s="144" t="s">
        <v>138</v>
      </c>
      <c r="F230" s="158" t="s">
        <v>701</v>
      </c>
      <c r="H230" s="159">
        <v>302.13099999999997</v>
      </c>
      <c r="I230" s="160"/>
      <c r="L230" s="156"/>
      <c r="M230" s="161"/>
      <c r="U230" s="162"/>
      <c r="AT230" s="157" t="s">
        <v>138</v>
      </c>
      <c r="AU230" s="157" t="s">
        <v>83</v>
      </c>
      <c r="AV230" s="13" t="s">
        <v>83</v>
      </c>
      <c r="AW230" s="13" t="s">
        <v>4</v>
      </c>
      <c r="AX230" s="13" t="s">
        <v>81</v>
      </c>
      <c r="AY230" s="157" t="s">
        <v>125</v>
      </c>
    </row>
    <row r="231" spans="2:65" s="1" customFormat="1" ht="16.5" customHeight="1">
      <c r="B231" s="32"/>
      <c r="C231" s="131" t="s">
        <v>281</v>
      </c>
      <c r="D231" s="131" t="s">
        <v>127</v>
      </c>
      <c r="E231" s="132" t="s">
        <v>223</v>
      </c>
      <c r="F231" s="133" t="s">
        <v>224</v>
      </c>
      <c r="G231" s="134" t="s">
        <v>152</v>
      </c>
      <c r="H231" s="135">
        <v>510.18599999999998</v>
      </c>
      <c r="I231" s="136"/>
      <c r="J231" s="137">
        <f>ROUND(I231*H231,2)</f>
        <v>0</v>
      </c>
      <c r="K231" s="133" t="s">
        <v>131</v>
      </c>
      <c r="L231" s="32"/>
      <c r="M231" s="138" t="s">
        <v>1</v>
      </c>
      <c r="N231" s="139" t="s">
        <v>38</v>
      </c>
      <c r="P231" s="140">
        <f>O231*H231</f>
        <v>0</v>
      </c>
      <c r="Q231" s="140">
        <v>0</v>
      </c>
      <c r="R231" s="140">
        <f>Q231*H231</f>
        <v>0</v>
      </c>
      <c r="S231" s="140">
        <v>0</v>
      </c>
      <c r="T231" s="140">
        <f>S231*H231</f>
        <v>0</v>
      </c>
      <c r="U231" s="141" t="s">
        <v>1</v>
      </c>
      <c r="AR231" s="142" t="s">
        <v>132</v>
      </c>
      <c r="AT231" s="142" t="s">
        <v>127</v>
      </c>
      <c r="AU231" s="142" t="s">
        <v>83</v>
      </c>
      <c r="AY231" s="17" t="s">
        <v>125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7" t="s">
        <v>81</v>
      </c>
      <c r="BK231" s="143">
        <f>ROUND(I231*H231,2)</f>
        <v>0</v>
      </c>
      <c r="BL231" s="17" t="s">
        <v>132</v>
      </c>
      <c r="BM231" s="142" t="s">
        <v>702</v>
      </c>
    </row>
    <row r="232" spans="2:65" s="1" customFormat="1" ht="19.5">
      <c r="B232" s="32"/>
      <c r="D232" s="144" t="s">
        <v>134</v>
      </c>
      <c r="F232" s="145" t="s">
        <v>226</v>
      </c>
      <c r="I232" s="146"/>
      <c r="L232" s="32"/>
      <c r="M232" s="147"/>
      <c r="U232" s="56"/>
      <c r="AT232" s="17" t="s">
        <v>134</v>
      </c>
      <c r="AU232" s="17" t="s">
        <v>83</v>
      </c>
    </row>
    <row r="233" spans="2:65" s="1" customFormat="1" ht="11.25">
      <c r="B233" s="32"/>
      <c r="D233" s="148" t="s">
        <v>136</v>
      </c>
      <c r="F233" s="149" t="s">
        <v>227</v>
      </c>
      <c r="I233" s="146"/>
      <c r="L233" s="32"/>
      <c r="M233" s="147"/>
      <c r="U233" s="56"/>
      <c r="AT233" s="17" t="s">
        <v>136</v>
      </c>
      <c r="AU233" s="17" t="s">
        <v>83</v>
      </c>
    </row>
    <row r="234" spans="2:65" s="12" customFormat="1" ht="11.25">
      <c r="B234" s="150"/>
      <c r="D234" s="144" t="s">
        <v>138</v>
      </c>
      <c r="E234" s="151" t="s">
        <v>1</v>
      </c>
      <c r="F234" s="152" t="s">
        <v>703</v>
      </c>
      <c r="H234" s="151" t="s">
        <v>1</v>
      </c>
      <c r="I234" s="153"/>
      <c r="L234" s="150"/>
      <c r="M234" s="154"/>
      <c r="U234" s="155"/>
      <c r="AT234" s="151" t="s">
        <v>138</v>
      </c>
      <c r="AU234" s="151" t="s">
        <v>83</v>
      </c>
      <c r="AV234" s="12" t="s">
        <v>81</v>
      </c>
      <c r="AW234" s="12" t="s">
        <v>30</v>
      </c>
      <c r="AX234" s="12" t="s">
        <v>73</v>
      </c>
      <c r="AY234" s="151" t="s">
        <v>125</v>
      </c>
    </row>
    <row r="235" spans="2:65" s="13" customFormat="1" ht="11.25">
      <c r="B235" s="156"/>
      <c r="D235" s="144" t="s">
        <v>138</v>
      </c>
      <c r="E235" s="157" t="s">
        <v>1</v>
      </c>
      <c r="F235" s="158" t="s">
        <v>704</v>
      </c>
      <c r="H235" s="159">
        <v>209.81299999999999</v>
      </c>
      <c r="I235" s="160"/>
      <c r="L235" s="156"/>
      <c r="M235" s="161"/>
      <c r="U235" s="162"/>
      <c r="AT235" s="157" t="s">
        <v>138</v>
      </c>
      <c r="AU235" s="157" t="s">
        <v>83</v>
      </c>
      <c r="AV235" s="13" t="s">
        <v>83</v>
      </c>
      <c r="AW235" s="13" t="s">
        <v>30</v>
      </c>
      <c r="AX235" s="13" t="s">
        <v>73</v>
      </c>
      <c r="AY235" s="157" t="s">
        <v>125</v>
      </c>
    </row>
    <row r="236" spans="2:65" s="12" customFormat="1" ht="11.25">
      <c r="B236" s="150"/>
      <c r="D236" s="144" t="s">
        <v>138</v>
      </c>
      <c r="E236" s="151" t="s">
        <v>1</v>
      </c>
      <c r="F236" s="152" t="s">
        <v>686</v>
      </c>
      <c r="H236" s="151" t="s">
        <v>1</v>
      </c>
      <c r="I236" s="153"/>
      <c r="L236" s="150"/>
      <c r="M236" s="154"/>
      <c r="U236" s="155"/>
      <c r="AT236" s="151" t="s">
        <v>138</v>
      </c>
      <c r="AU236" s="151" t="s">
        <v>83</v>
      </c>
      <c r="AV236" s="12" t="s">
        <v>81</v>
      </c>
      <c r="AW236" s="12" t="s">
        <v>30</v>
      </c>
      <c r="AX236" s="12" t="s">
        <v>73</v>
      </c>
      <c r="AY236" s="151" t="s">
        <v>125</v>
      </c>
    </row>
    <row r="237" spans="2:65" s="13" customFormat="1" ht="11.25">
      <c r="B237" s="156"/>
      <c r="D237" s="144" t="s">
        <v>138</v>
      </c>
      <c r="E237" s="157" t="s">
        <v>1</v>
      </c>
      <c r="F237" s="158" t="s">
        <v>687</v>
      </c>
      <c r="H237" s="159">
        <v>300.37299999999999</v>
      </c>
      <c r="I237" s="160"/>
      <c r="L237" s="156"/>
      <c r="M237" s="161"/>
      <c r="U237" s="162"/>
      <c r="AT237" s="157" t="s">
        <v>138</v>
      </c>
      <c r="AU237" s="157" t="s">
        <v>83</v>
      </c>
      <c r="AV237" s="13" t="s">
        <v>83</v>
      </c>
      <c r="AW237" s="13" t="s">
        <v>30</v>
      </c>
      <c r="AX237" s="13" t="s">
        <v>73</v>
      </c>
      <c r="AY237" s="157" t="s">
        <v>125</v>
      </c>
    </row>
    <row r="238" spans="2:65" s="14" customFormat="1" ht="11.25">
      <c r="B238" s="163"/>
      <c r="D238" s="144" t="s">
        <v>138</v>
      </c>
      <c r="E238" s="164" t="s">
        <v>1</v>
      </c>
      <c r="F238" s="165" t="s">
        <v>141</v>
      </c>
      <c r="H238" s="166">
        <v>510.18599999999998</v>
      </c>
      <c r="I238" s="167"/>
      <c r="L238" s="163"/>
      <c r="M238" s="168"/>
      <c r="U238" s="169"/>
      <c r="AT238" s="164" t="s">
        <v>138</v>
      </c>
      <c r="AU238" s="164" t="s">
        <v>83</v>
      </c>
      <c r="AV238" s="14" t="s">
        <v>132</v>
      </c>
      <c r="AW238" s="14" t="s">
        <v>30</v>
      </c>
      <c r="AX238" s="14" t="s">
        <v>81</v>
      </c>
      <c r="AY238" s="164" t="s">
        <v>125</v>
      </c>
    </row>
    <row r="239" spans="2:65" s="1" customFormat="1" ht="24.2" customHeight="1">
      <c r="B239" s="32"/>
      <c r="C239" s="131" t="s">
        <v>289</v>
      </c>
      <c r="D239" s="131" t="s">
        <v>127</v>
      </c>
      <c r="E239" s="132" t="s">
        <v>229</v>
      </c>
      <c r="F239" s="133" t="s">
        <v>230</v>
      </c>
      <c r="G239" s="134" t="s">
        <v>152</v>
      </c>
      <c r="H239" s="135">
        <v>300.37299999999999</v>
      </c>
      <c r="I239" s="136"/>
      <c r="J239" s="137">
        <f>ROUND(I239*H239,2)</f>
        <v>0</v>
      </c>
      <c r="K239" s="133" t="s">
        <v>131</v>
      </c>
      <c r="L239" s="32"/>
      <c r="M239" s="138" t="s">
        <v>1</v>
      </c>
      <c r="N239" s="139" t="s">
        <v>38</v>
      </c>
      <c r="P239" s="140">
        <f>O239*H239</f>
        <v>0</v>
      </c>
      <c r="Q239" s="140">
        <v>0</v>
      </c>
      <c r="R239" s="140">
        <f>Q239*H239</f>
        <v>0</v>
      </c>
      <c r="S239" s="140">
        <v>0</v>
      </c>
      <c r="T239" s="140">
        <f>S239*H239</f>
        <v>0</v>
      </c>
      <c r="U239" s="141" t="s">
        <v>1</v>
      </c>
      <c r="AR239" s="142" t="s">
        <v>132</v>
      </c>
      <c r="AT239" s="142" t="s">
        <v>127</v>
      </c>
      <c r="AU239" s="142" t="s">
        <v>83</v>
      </c>
      <c r="AY239" s="17" t="s">
        <v>125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7" t="s">
        <v>81</v>
      </c>
      <c r="BK239" s="143">
        <f>ROUND(I239*H239,2)</f>
        <v>0</v>
      </c>
      <c r="BL239" s="17" t="s">
        <v>132</v>
      </c>
      <c r="BM239" s="142" t="s">
        <v>705</v>
      </c>
    </row>
    <row r="240" spans="2:65" s="1" customFormat="1" ht="29.25">
      <c r="B240" s="32"/>
      <c r="D240" s="144" t="s">
        <v>134</v>
      </c>
      <c r="F240" s="145" t="s">
        <v>232</v>
      </c>
      <c r="I240" s="146"/>
      <c r="L240" s="32"/>
      <c r="M240" s="147"/>
      <c r="U240" s="56"/>
      <c r="AT240" s="17" t="s">
        <v>134</v>
      </c>
      <c r="AU240" s="17" t="s">
        <v>83</v>
      </c>
    </row>
    <row r="241" spans="2:65" s="1" customFormat="1" ht="11.25">
      <c r="B241" s="32"/>
      <c r="D241" s="148" t="s">
        <v>136</v>
      </c>
      <c r="F241" s="149" t="s">
        <v>233</v>
      </c>
      <c r="I241" s="146"/>
      <c r="L241" s="32"/>
      <c r="M241" s="147"/>
      <c r="U241" s="56"/>
      <c r="AT241" s="17" t="s">
        <v>136</v>
      </c>
      <c r="AU241" s="17" t="s">
        <v>83</v>
      </c>
    </row>
    <row r="242" spans="2:65" s="12" customFormat="1" ht="11.25">
      <c r="B242" s="150"/>
      <c r="D242" s="144" t="s">
        <v>138</v>
      </c>
      <c r="E242" s="151" t="s">
        <v>1</v>
      </c>
      <c r="F242" s="152" t="s">
        <v>706</v>
      </c>
      <c r="H242" s="151" t="s">
        <v>1</v>
      </c>
      <c r="I242" s="153"/>
      <c r="L242" s="150"/>
      <c r="M242" s="154"/>
      <c r="U242" s="155"/>
      <c r="AT242" s="151" t="s">
        <v>138</v>
      </c>
      <c r="AU242" s="151" t="s">
        <v>83</v>
      </c>
      <c r="AV242" s="12" t="s">
        <v>81</v>
      </c>
      <c r="AW242" s="12" t="s">
        <v>30</v>
      </c>
      <c r="AX242" s="12" t="s">
        <v>73</v>
      </c>
      <c r="AY242" s="151" t="s">
        <v>125</v>
      </c>
    </row>
    <row r="243" spans="2:65" s="12" customFormat="1" ht="11.25">
      <c r="B243" s="150"/>
      <c r="D243" s="144" t="s">
        <v>138</v>
      </c>
      <c r="E243" s="151" t="s">
        <v>1</v>
      </c>
      <c r="F243" s="152" t="s">
        <v>235</v>
      </c>
      <c r="H243" s="151" t="s">
        <v>1</v>
      </c>
      <c r="I243" s="153"/>
      <c r="L243" s="150"/>
      <c r="M243" s="154"/>
      <c r="U243" s="155"/>
      <c r="AT243" s="151" t="s">
        <v>138</v>
      </c>
      <c r="AU243" s="151" t="s">
        <v>83</v>
      </c>
      <c r="AV243" s="12" t="s">
        <v>81</v>
      </c>
      <c r="AW243" s="12" t="s">
        <v>30</v>
      </c>
      <c r="AX243" s="12" t="s">
        <v>73</v>
      </c>
      <c r="AY243" s="151" t="s">
        <v>125</v>
      </c>
    </row>
    <row r="244" spans="2:65" s="13" customFormat="1" ht="11.25">
      <c r="B244" s="156"/>
      <c r="D244" s="144" t="s">
        <v>138</v>
      </c>
      <c r="E244" s="157" t="s">
        <v>1</v>
      </c>
      <c r="F244" s="158" t="s">
        <v>707</v>
      </c>
      <c r="H244" s="159">
        <v>402.81700000000001</v>
      </c>
      <c r="I244" s="160"/>
      <c r="L244" s="156"/>
      <c r="M244" s="161"/>
      <c r="U244" s="162"/>
      <c r="AT244" s="157" t="s">
        <v>138</v>
      </c>
      <c r="AU244" s="157" t="s">
        <v>83</v>
      </c>
      <c r="AV244" s="13" t="s">
        <v>83</v>
      </c>
      <c r="AW244" s="13" t="s">
        <v>30</v>
      </c>
      <c r="AX244" s="13" t="s">
        <v>73</v>
      </c>
      <c r="AY244" s="157" t="s">
        <v>125</v>
      </c>
    </row>
    <row r="245" spans="2:65" s="12" customFormat="1" ht="11.25">
      <c r="B245" s="150"/>
      <c r="D245" s="144" t="s">
        <v>138</v>
      </c>
      <c r="E245" s="151" t="s">
        <v>1</v>
      </c>
      <c r="F245" s="152" t="s">
        <v>708</v>
      </c>
      <c r="H245" s="151" t="s">
        <v>1</v>
      </c>
      <c r="I245" s="153"/>
      <c r="L245" s="150"/>
      <c r="M245" s="154"/>
      <c r="U245" s="155"/>
      <c r="AT245" s="151" t="s">
        <v>138</v>
      </c>
      <c r="AU245" s="151" t="s">
        <v>83</v>
      </c>
      <c r="AV245" s="12" t="s">
        <v>81</v>
      </c>
      <c r="AW245" s="12" t="s">
        <v>30</v>
      </c>
      <c r="AX245" s="12" t="s">
        <v>73</v>
      </c>
      <c r="AY245" s="151" t="s">
        <v>125</v>
      </c>
    </row>
    <row r="246" spans="2:65" s="13" customFormat="1" ht="11.25">
      <c r="B246" s="156"/>
      <c r="D246" s="144" t="s">
        <v>138</v>
      </c>
      <c r="E246" s="157" t="s">
        <v>1</v>
      </c>
      <c r="F246" s="158" t="s">
        <v>709</v>
      </c>
      <c r="H246" s="159">
        <v>-163.74299999999999</v>
      </c>
      <c r="I246" s="160"/>
      <c r="L246" s="156"/>
      <c r="M246" s="161"/>
      <c r="U246" s="162"/>
      <c r="AT246" s="157" t="s">
        <v>138</v>
      </c>
      <c r="AU246" s="157" t="s">
        <v>83</v>
      </c>
      <c r="AV246" s="13" t="s">
        <v>83</v>
      </c>
      <c r="AW246" s="13" t="s">
        <v>30</v>
      </c>
      <c r="AX246" s="13" t="s">
        <v>73</v>
      </c>
      <c r="AY246" s="157" t="s">
        <v>125</v>
      </c>
    </row>
    <row r="247" spans="2:65" s="12" customFormat="1" ht="11.25">
      <c r="B247" s="150"/>
      <c r="D247" s="144" t="s">
        <v>138</v>
      </c>
      <c r="E247" s="151" t="s">
        <v>1</v>
      </c>
      <c r="F247" s="152" t="s">
        <v>710</v>
      </c>
      <c r="H247" s="151" t="s">
        <v>1</v>
      </c>
      <c r="I247" s="153"/>
      <c r="L247" s="150"/>
      <c r="M247" s="154"/>
      <c r="U247" s="155"/>
      <c r="AT247" s="151" t="s">
        <v>138</v>
      </c>
      <c r="AU247" s="151" t="s">
        <v>83</v>
      </c>
      <c r="AV247" s="12" t="s">
        <v>81</v>
      </c>
      <c r="AW247" s="12" t="s">
        <v>30</v>
      </c>
      <c r="AX247" s="12" t="s">
        <v>73</v>
      </c>
      <c r="AY247" s="151" t="s">
        <v>125</v>
      </c>
    </row>
    <row r="248" spans="2:65" s="12" customFormat="1" ht="11.25">
      <c r="B248" s="150"/>
      <c r="D248" s="144" t="s">
        <v>138</v>
      </c>
      <c r="E248" s="151" t="s">
        <v>1</v>
      </c>
      <c r="F248" s="152" t="s">
        <v>235</v>
      </c>
      <c r="H248" s="151" t="s">
        <v>1</v>
      </c>
      <c r="I248" s="153"/>
      <c r="L248" s="150"/>
      <c r="M248" s="154"/>
      <c r="U248" s="155"/>
      <c r="AT248" s="151" t="s">
        <v>138</v>
      </c>
      <c r="AU248" s="151" t="s">
        <v>83</v>
      </c>
      <c r="AV248" s="12" t="s">
        <v>81</v>
      </c>
      <c r="AW248" s="12" t="s">
        <v>30</v>
      </c>
      <c r="AX248" s="12" t="s">
        <v>73</v>
      </c>
      <c r="AY248" s="151" t="s">
        <v>125</v>
      </c>
    </row>
    <row r="249" spans="2:65" s="13" customFormat="1" ht="11.25">
      <c r="B249" s="156"/>
      <c r="D249" s="144" t="s">
        <v>138</v>
      </c>
      <c r="E249" s="157" t="s">
        <v>1</v>
      </c>
      <c r="F249" s="158" t="s">
        <v>711</v>
      </c>
      <c r="H249" s="159">
        <v>107.369</v>
      </c>
      <c r="I249" s="160"/>
      <c r="L249" s="156"/>
      <c r="M249" s="161"/>
      <c r="U249" s="162"/>
      <c r="AT249" s="157" t="s">
        <v>138</v>
      </c>
      <c r="AU249" s="157" t="s">
        <v>83</v>
      </c>
      <c r="AV249" s="13" t="s">
        <v>83</v>
      </c>
      <c r="AW249" s="13" t="s">
        <v>30</v>
      </c>
      <c r="AX249" s="13" t="s">
        <v>73</v>
      </c>
      <c r="AY249" s="157" t="s">
        <v>125</v>
      </c>
    </row>
    <row r="250" spans="2:65" s="12" customFormat="1" ht="11.25">
      <c r="B250" s="150"/>
      <c r="D250" s="144" t="s">
        <v>138</v>
      </c>
      <c r="E250" s="151" t="s">
        <v>1</v>
      </c>
      <c r="F250" s="152" t="s">
        <v>712</v>
      </c>
      <c r="H250" s="151" t="s">
        <v>1</v>
      </c>
      <c r="I250" s="153"/>
      <c r="L250" s="150"/>
      <c r="M250" s="154"/>
      <c r="U250" s="155"/>
      <c r="AT250" s="151" t="s">
        <v>138</v>
      </c>
      <c r="AU250" s="151" t="s">
        <v>83</v>
      </c>
      <c r="AV250" s="12" t="s">
        <v>81</v>
      </c>
      <c r="AW250" s="12" t="s">
        <v>30</v>
      </c>
      <c r="AX250" s="12" t="s">
        <v>73</v>
      </c>
      <c r="AY250" s="151" t="s">
        <v>125</v>
      </c>
    </row>
    <row r="251" spans="2:65" s="13" customFormat="1" ht="11.25">
      <c r="B251" s="156"/>
      <c r="D251" s="144" t="s">
        <v>138</v>
      </c>
      <c r="E251" s="157" t="s">
        <v>1</v>
      </c>
      <c r="F251" s="158" t="s">
        <v>713</v>
      </c>
      <c r="H251" s="159">
        <v>-46.07</v>
      </c>
      <c r="I251" s="160"/>
      <c r="L251" s="156"/>
      <c r="M251" s="161"/>
      <c r="U251" s="162"/>
      <c r="AT251" s="157" t="s">
        <v>138</v>
      </c>
      <c r="AU251" s="157" t="s">
        <v>83</v>
      </c>
      <c r="AV251" s="13" t="s">
        <v>83</v>
      </c>
      <c r="AW251" s="13" t="s">
        <v>30</v>
      </c>
      <c r="AX251" s="13" t="s">
        <v>73</v>
      </c>
      <c r="AY251" s="157" t="s">
        <v>125</v>
      </c>
    </row>
    <row r="252" spans="2:65" s="14" customFormat="1" ht="11.25">
      <c r="B252" s="163"/>
      <c r="D252" s="144" t="s">
        <v>138</v>
      </c>
      <c r="E252" s="164" t="s">
        <v>1</v>
      </c>
      <c r="F252" s="165" t="s">
        <v>141</v>
      </c>
      <c r="H252" s="166">
        <v>300.37299999999999</v>
      </c>
      <c r="I252" s="167"/>
      <c r="L252" s="163"/>
      <c r="M252" s="168"/>
      <c r="U252" s="169"/>
      <c r="AT252" s="164" t="s">
        <v>138</v>
      </c>
      <c r="AU252" s="164" t="s">
        <v>83</v>
      </c>
      <c r="AV252" s="14" t="s">
        <v>132</v>
      </c>
      <c r="AW252" s="14" t="s">
        <v>30</v>
      </c>
      <c r="AX252" s="14" t="s">
        <v>81</v>
      </c>
      <c r="AY252" s="164" t="s">
        <v>125</v>
      </c>
    </row>
    <row r="253" spans="2:65" s="1" customFormat="1" ht="24.2" customHeight="1">
      <c r="B253" s="32"/>
      <c r="C253" s="131" t="s">
        <v>7</v>
      </c>
      <c r="D253" s="131" t="s">
        <v>127</v>
      </c>
      <c r="E253" s="132" t="s">
        <v>714</v>
      </c>
      <c r="F253" s="133" t="s">
        <v>715</v>
      </c>
      <c r="G253" s="134" t="s">
        <v>152</v>
      </c>
      <c r="H253" s="135">
        <v>122.392</v>
      </c>
      <c r="I253" s="136"/>
      <c r="J253" s="137">
        <f>ROUND(I253*H253,2)</f>
        <v>0</v>
      </c>
      <c r="K253" s="133" t="s">
        <v>131</v>
      </c>
      <c r="L253" s="32"/>
      <c r="M253" s="138" t="s">
        <v>1</v>
      </c>
      <c r="N253" s="139" t="s">
        <v>38</v>
      </c>
      <c r="P253" s="140">
        <f>O253*H253</f>
        <v>0</v>
      </c>
      <c r="Q253" s="140">
        <v>0</v>
      </c>
      <c r="R253" s="140">
        <f>Q253*H253</f>
        <v>0</v>
      </c>
      <c r="S253" s="140">
        <v>0</v>
      </c>
      <c r="T253" s="140">
        <f>S253*H253</f>
        <v>0</v>
      </c>
      <c r="U253" s="141" t="s">
        <v>1</v>
      </c>
      <c r="AR253" s="142" t="s">
        <v>132</v>
      </c>
      <c r="AT253" s="142" t="s">
        <v>127</v>
      </c>
      <c r="AU253" s="142" t="s">
        <v>83</v>
      </c>
      <c r="AY253" s="17" t="s">
        <v>125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7" t="s">
        <v>81</v>
      </c>
      <c r="BK253" s="143">
        <f>ROUND(I253*H253,2)</f>
        <v>0</v>
      </c>
      <c r="BL253" s="17" t="s">
        <v>132</v>
      </c>
      <c r="BM253" s="142" t="s">
        <v>716</v>
      </c>
    </row>
    <row r="254" spans="2:65" s="1" customFormat="1" ht="39">
      <c r="B254" s="32"/>
      <c r="D254" s="144" t="s">
        <v>134</v>
      </c>
      <c r="F254" s="145" t="s">
        <v>717</v>
      </c>
      <c r="I254" s="146"/>
      <c r="L254" s="32"/>
      <c r="M254" s="147"/>
      <c r="U254" s="56"/>
      <c r="AT254" s="17" t="s">
        <v>134</v>
      </c>
      <c r="AU254" s="17" t="s">
        <v>83</v>
      </c>
    </row>
    <row r="255" spans="2:65" s="1" customFormat="1" ht="11.25">
      <c r="B255" s="32"/>
      <c r="D255" s="148" t="s">
        <v>136</v>
      </c>
      <c r="F255" s="149" t="s">
        <v>718</v>
      </c>
      <c r="I255" s="146"/>
      <c r="L255" s="32"/>
      <c r="M255" s="147"/>
      <c r="U255" s="56"/>
      <c r="AT255" s="17" t="s">
        <v>136</v>
      </c>
      <c r="AU255" s="17" t="s">
        <v>83</v>
      </c>
    </row>
    <row r="256" spans="2:65" s="12" customFormat="1" ht="11.25">
      <c r="B256" s="150"/>
      <c r="D256" s="144" t="s">
        <v>138</v>
      </c>
      <c r="E256" s="151" t="s">
        <v>1</v>
      </c>
      <c r="F256" s="152" t="s">
        <v>719</v>
      </c>
      <c r="H256" s="151" t="s">
        <v>1</v>
      </c>
      <c r="I256" s="153"/>
      <c r="L256" s="150"/>
      <c r="M256" s="154"/>
      <c r="U256" s="155"/>
      <c r="AT256" s="151" t="s">
        <v>138</v>
      </c>
      <c r="AU256" s="151" t="s">
        <v>83</v>
      </c>
      <c r="AV256" s="12" t="s">
        <v>81</v>
      </c>
      <c r="AW256" s="12" t="s">
        <v>30</v>
      </c>
      <c r="AX256" s="12" t="s">
        <v>73</v>
      </c>
      <c r="AY256" s="151" t="s">
        <v>125</v>
      </c>
    </row>
    <row r="257" spans="2:65" s="12" customFormat="1" ht="11.25">
      <c r="B257" s="150"/>
      <c r="D257" s="144" t="s">
        <v>138</v>
      </c>
      <c r="E257" s="151" t="s">
        <v>1</v>
      </c>
      <c r="F257" s="152" t="s">
        <v>720</v>
      </c>
      <c r="H257" s="151" t="s">
        <v>1</v>
      </c>
      <c r="I257" s="153"/>
      <c r="L257" s="150"/>
      <c r="M257" s="154"/>
      <c r="U257" s="155"/>
      <c r="AT257" s="151" t="s">
        <v>138</v>
      </c>
      <c r="AU257" s="151" t="s">
        <v>83</v>
      </c>
      <c r="AV257" s="12" t="s">
        <v>81</v>
      </c>
      <c r="AW257" s="12" t="s">
        <v>30</v>
      </c>
      <c r="AX257" s="12" t="s">
        <v>73</v>
      </c>
      <c r="AY257" s="151" t="s">
        <v>125</v>
      </c>
    </row>
    <row r="258" spans="2:65" s="13" customFormat="1" ht="11.25">
      <c r="B258" s="156"/>
      <c r="D258" s="144" t="s">
        <v>138</v>
      </c>
      <c r="E258" s="157" t="s">
        <v>1</v>
      </c>
      <c r="F258" s="158" t="s">
        <v>721</v>
      </c>
      <c r="H258" s="159">
        <v>122.392</v>
      </c>
      <c r="I258" s="160"/>
      <c r="L258" s="156"/>
      <c r="M258" s="161"/>
      <c r="U258" s="162"/>
      <c r="AT258" s="157" t="s">
        <v>138</v>
      </c>
      <c r="AU258" s="157" t="s">
        <v>83</v>
      </c>
      <c r="AV258" s="13" t="s">
        <v>83</v>
      </c>
      <c r="AW258" s="13" t="s">
        <v>30</v>
      </c>
      <c r="AX258" s="13" t="s">
        <v>73</v>
      </c>
      <c r="AY258" s="157" t="s">
        <v>125</v>
      </c>
    </row>
    <row r="259" spans="2:65" s="14" customFormat="1" ht="11.25">
      <c r="B259" s="163"/>
      <c r="D259" s="144" t="s">
        <v>138</v>
      </c>
      <c r="E259" s="164" t="s">
        <v>1</v>
      </c>
      <c r="F259" s="165" t="s">
        <v>141</v>
      </c>
      <c r="H259" s="166">
        <v>122.392</v>
      </c>
      <c r="I259" s="167"/>
      <c r="L259" s="163"/>
      <c r="M259" s="168"/>
      <c r="U259" s="169"/>
      <c r="AT259" s="164" t="s">
        <v>138</v>
      </c>
      <c r="AU259" s="164" t="s">
        <v>83</v>
      </c>
      <c r="AV259" s="14" t="s">
        <v>132</v>
      </c>
      <c r="AW259" s="14" t="s">
        <v>30</v>
      </c>
      <c r="AX259" s="14" t="s">
        <v>81</v>
      </c>
      <c r="AY259" s="164" t="s">
        <v>125</v>
      </c>
    </row>
    <row r="260" spans="2:65" s="1" customFormat="1" ht="16.5" customHeight="1">
      <c r="B260" s="32"/>
      <c r="C260" s="170" t="s">
        <v>303</v>
      </c>
      <c r="D260" s="170" t="s">
        <v>190</v>
      </c>
      <c r="E260" s="171" t="s">
        <v>722</v>
      </c>
      <c r="F260" s="172" t="s">
        <v>723</v>
      </c>
      <c r="G260" s="173" t="s">
        <v>193</v>
      </c>
      <c r="H260" s="174">
        <v>244.78399999999999</v>
      </c>
      <c r="I260" s="175"/>
      <c r="J260" s="176">
        <f>ROUND(I260*H260,2)</f>
        <v>0</v>
      </c>
      <c r="K260" s="172" t="s">
        <v>131</v>
      </c>
      <c r="L260" s="177"/>
      <c r="M260" s="178" t="s">
        <v>1</v>
      </c>
      <c r="N260" s="179" t="s">
        <v>38</v>
      </c>
      <c r="P260" s="140">
        <f>O260*H260</f>
        <v>0</v>
      </c>
      <c r="Q260" s="140">
        <v>1</v>
      </c>
      <c r="R260" s="140">
        <f>Q260*H260</f>
        <v>244.78399999999999</v>
      </c>
      <c r="S260" s="140">
        <v>0</v>
      </c>
      <c r="T260" s="140">
        <f>S260*H260</f>
        <v>0</v>
      </c>
      <c r="U260" s="141" t="s">
        <v>1</v>
      </c>
      <c r="AR260" s="142" t="s">
        <v>194</v>
      </c>
      <c r="AT260" s="142" t="s">
        <v>190</v>
      </c>
      <c r="AU260" s="142" t="s">
        <v>83</v>
      </c>
      <c r="AY260" s="17" t="s">
        <v>125</v>
      </c>
      <c r="BE260" s="143">
        <f>IF(N260="základní",J260,0)</f>
        <v>0</v>
      </c>
      <c r="BF260" s="143">
        <f>IF(N260="snížená",J260,0)</f>
        <v>0</v>
      </c>
      <c r="BG260" s="143">
        <f>IF(N260="zákl. přenesená",J260,0)</f>
        <v>0</v>
      </c>
      <c r="BH260" s="143">
        <f>IF(N260="sníž. přenesená",J260,0)</f>
        <v>0</v>
      </c>
      <c r="BI260" s="143">
        <f>IF(N260="nulová",J260,0)</f>
        <v>0</v>
      </c>
      <c r="BJ260" s="17" t="s">
        <v>81</v>
      </c>
      <c r="BK260" s="143">
        <f>ROUND(I260*H260,2)</f>
        <v>0</v>
      </c>
      <c r="BL260" s="17" t="s">
        <v>132</v>
      </c>
      <c r="BM260" s="142" t="s">
        <v>724</v>
      </c>
    </row>
    <row r="261" spans="2:65" s="1" customFormat="1" ht="11.25">
      <c r="B261" s="32"/>
      <c r="D261" s="144" t="s">
        <v>134</v>
      </c>
      <c r="F261" s="145" t="s">
        <v>723</v>
      </c>
      <c r="I261" s="146"/>
      <c r="L261" s="32"/>
      <c r="M261" s="147"/>
      <c r="U261" s="56"/>
      <c r="AT261" s="17" t="s">
        <v>134</v>
      </c>
      <c r="AU261" s="17" t="s">
        <v>83</v>
      </c>
    </row>
    <row r="262" spans="2:65" s="13" customFormat="1" ht="11.25">
      <c r="B262" s="156"/>
      <c r="D262" s="144" t="s">
        <v>138</v>
      </c>
      <c r="F262" s="158" t="s">
        <v>725</v>
      </c>
      <c r="H262" s="159">
        <v>244.78399999999999</v>
      </c>
      <c r="I262" s="160"/>
      <c r="L262" s="156"/>
      <c r="M262" s="161"/>
      <c r="U262" s="162"/>
      <c r="AT262" s="157" t="s">
        <v>138</v>
      </c>
      <c r="AU262" s="157" t="s">
        <v>83</v>
      </c>
      <c r="AV262" s="13" t="s">
        <v>83</v>
      </c>
      <c r="AW262" s="13" t="s">
        <v>4</v>
      </c>
      <c r="AX262" s="13" t="s">
        <v>81</v>
      </c>
      <c r="AY262" s="157" t="s">
        <v>125</v>
      </c>
    </row>
    <row r="263" spans="2:65" s="11" customFormat="1" ht="22.9" customHeight="1">
      <c r="B263" s="119"/>
      <c r="D263" s="120" t="s">
        <v>72</v>
      </c>
      <c r="E263" s="129" t="s">
        <v>83</v>
      </c>
      <c r="F263" s="129" t="s">
        <v>280</v>
      </c>
      <c r="I263" s="122"/>
      <c r="J263" s="130">
        <f>BK263</f>
        <v>0</v>
      </c>
      <c r="L263" s="119"/>
      <c r="M263" s="124"/>
      <c r="P263" s="125">
        <f>SUM(P264:P275)</f>
        <v>0</v>
      </c>
      <c r="R263" s="125">
        <f>SUM(R264:R275)</f>
        <v>21.155685250000001</v>
      </c>
      <c r="T263" s="125">
        <f>SUM(T264:T275)</f>
        <v>0</v>
      </c>
      <c r="U263" s="126"/>
      <c r="AR263" s="120" t="s">
        <v>81</v>
      </c>
      <c r="AT263" s="127" t="s">
        <v>72</v>
      </c>
      <c r="AU263" s="127" t="s">
        <v>81</v>
      </c>
      <c r="AY263" s="120" t="s">
        <v>125</v>
      </c>
      <c r="BK263" s="128">
        <f>SUM(BK264:BK275)</f>
        <v>0</v>
      </c>
    </row>
    <row r="264" spans="2:65" s="1" customFormat="1" ht="16.5" customHeight="1">
      <c r="B264" s="32"/>
      <c r="C264" s="131" t="s">
        <v>311</v>
      </c>
      <c r="D264" s="131" t="s">
        <v>127</v>
      </c>
      <c r="E264" s="132" t="s">
        <v>726</v>
      </c>
      <c r="F264" s="133" t="s">
        <v>727</v>
      </c>
      <c r="G264" s="134" t="s">
        <v>152</v>
      </c>
      <c r="H264" s="135">
        <v>13.265000000000001</v>
      </c>
      <c r="I264" s="136"/>
      <c r="J264" s="137">
        <f>ROUND(I264*H264,2)</f>
        <v>0</v>
      </c>
      <c r="K264" s="133" t="s">
        <v>1</v>
      </c>
      <c r="L264" s="32"/>
      <c r="M264" s="138" t="s">
        <v>1</v>
      </c>
      <c r="N264" s="139" t="s">
        <v>38</v>
      </c>
      <c r="P264" s="140">
        <f>O264*H264</f>
        <v>0</v>
      </c>
      <c r="Q264" s="140">
        <v>1.5948500000000001</v>
      </c>
      <c r="R264" s="140">
        <f>Q264*H264</f>
        <v>21.155685250000001</v>
      </c>
      <c r="S264" s="140">
        <v>0</v>
      </c>
      <c r="T264" s="140">
        <f>S264*H264</f>
        <v>0</v>
      </c>
      <c r="U264" s="141" t="s">
        <v>1</v>
      </c>
      <c r="AR264" s="142" t="s">
        <v>132</v>
      </c>
      <c r="AT264" s="142" t="s">
        <v>127</v>
      </c>
      <c r="AU264" s="142" t="s">
        <v>83</v>
      </c>
      <c r="AY264" s="17" t="s">
        <v>125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7" t="s">
        <v>81</v>
      </c>
      <c r="BK264" s="143">
        <f>ROUND(I264*H264,2)</f>
        <v>0</v>
      </c>
      <c r="BL264" s="17" t="s">
        <v>132</v>
      </c>
      <c r="BM264" s="142" t="s">
        <v>728</v>
      </c>
    </row>
    <row r="265" spans="2:65" s="1" customFormat="1" ht="39">
      <c r="B265" s="32"/>
      <c r="D265" s="144" t="s">
        <v>134</v>
      </c>
      <c r="F265" s="145" t="s">
        <v>729</v>
      </c>
      <c r="I265" s="146"/>
      <c r="L265" s="32"/>
      <c r="M265" s="147"/>
      <c r="U265" s="56"/>
      <c r="AT265" s="17" t="s">
        <v>134</v>
      </c>
      <c r="AU265" s="17" t="s">
        <v>83</v>
      </c>
    </row>
    <row r="266" spans="2:65" s="12" customFormat="1" ht="11.25">
      <c r="B266" s="150"/>
      <c r="D266" s="144" t="s">
        <v>138</v>
      </c>
      <c r="E266" s="151" t="s">
        <v>1</v>
      </c>
      <c r="F266" s="152" t="s">
        <v>730</v>
      </c>
      <c r="H266" s="151" t="s">
        <v>1</v>
      </c>
      <c r="I266" s="153"/>
      <c r="L266" s="150"/>
      <c r="M266" s="154"/>
      <c r="U266" s="155"/>
      <c r="AT266" s="151" t="s">
        <v>138</v>
      </c>
      <c r="AU266" s="151" t="s">
        <v>83</v>
      </c>
      <c r="AV266" s="12" t="s">
        <v>81</v>
      </c>
      <c r="AW266" s="12" t="s">
        <v>30</v>
      </c>
      <c r="AX266" s="12" t="s">
        <v>73</v>
      </c>
      <c r="AY266" s="151" t="s">
        <v>125</v>
      </c>
    </row>
    <row r="267" spans="2:65" s="12" customFormat="1" ht="11.25">
      <c r="B267" s="150"/>
      <c r="D267" s="144" t="s">
        <v>138</v>
      </c>
      <c r="E267" s="151" t="s">
        <v>1</v>
      </c>
      <c r="F267" s="152" t="s">
        <v>645</v>
      </c>
      <c r="H267" s="151" t="s">
        <v>1</v>
      </c>
      <c r="I267" s="153"/>
      <c r="L267" s="150"/>
      <c r="M267" s="154"/>
      <c r="U267" s="155"/>
      <c r="AT267" s="151" t="s">
        <v>138</v>
      </c>
      <c r="AU267" s="151" t="s">
        <v>83</v>
      </c>
      <c r="AV267" s="12" t="s">
        <v>81</v>
      </c>
      <c r="AW267" s="12" t="s">
        <v>30</v>
      </c>
      <c r="AX267" s="12" t="s">
        <v>73</v>
      </c>
      <c r="AY267" s="151" t="s">
        <v>125</v>
      </c>
    </row>
    <row r="268" spans="2:65" s="13" customFormat="1" ht="11.25">
      <c r="B268" s="156"/>
      <c r="D268" s="144" t="s">
        <v>138</v>
      </c>
      <c r="E268" s="157" t="s">
        <v>1</v>
      </c>
      <c r="F268" s="158" t="s">
        <v>731</v>
      </c>
      <c r="H268" s="159">
        <v>2.52</v>
      </c>
      <c r="I268" s="160"/>
      <c r="L268" s="156"/>
      <c r="M268" s="161"/>
      <c r="U268" s="162"/>
      <c r="AT268" s="157" t="s">
        <v>138</v>
      </c>
      <c r="AU268" s="157" t="s">
        <v>83</v>
      </c>
      <c r="AV268" s="13" t="s">
        <v>83</v>
      </c>
      <c r="AW268" s="13" t="s">
        <v>30</v>
      </c>
      <c r="AX268" s="13" t="s">
        <v>73</v>
      </c>
      <c r="AY268" s="157" t="s">
        <v>125</v>
      </c>
    </row>
    <row r="269" spans="2:65" s="12" customFormat="1" ht="11.25">
      <c r="B269" s="150"/>
      <c r="D269" s="144" t="s">
        <v>138</v>
      </c>
      <c r="E269" s="151" t="s">
        <v>1</v>
      </c>
      <c r="F269" s="152" t="s">
        <v>732</v>
      </c>
      <c r="H269" s="151" t="s">
        <v>1</v>
      </c>
      <c r="I269" s="153"/>
      <c r="L269" s="150"/>
      <c r="M269" s="154"/>
      <c r="U269" s="155"/>
      <c r="AT269" s="151" t="s">
        <v>138</v>
      </c>
      <c r="AU269" s="151" t="s">
        <v>83</v>
      </c>
      <c r="AV269" s="12" t="s">
        <v>81</v>
      </c>
      <c r="AW269" s="12" t="s">
        <v>30</v>
      </c>
      <c r="AX269" s="12" t="s">
        <v>73</v>
      </c>
      <c r="AY269" s="151" t="s">
        <v>125</v>
      </c>
    </row>
    <row r="270" spans="2:65" s="13" customFormat="1" ht="11.25">
      <c r="B270" s="156"/>
      <c r="D270" s="144" t="s">
        <v>138</v>
      </c>
      <c r="E270" s="157" t="s">
        <v>1</v>
      </c>
      <c r="F270" s="158" t="s">
        <v>733</v>
      </c>
      <c r="H270" s="159">
        <v>5.12</v>
      </c>
      <c r="I270" s="160"/>
      <c r="L270" s="156"/>
      <c r="M270" s="161"/>
      <c r="U270" s="162"/>
      <c r="AT270" s="157" t="s">
        <v>138</v>
      </c>
      <c r="AU270" s="157" t="s">
        <v>83</v>
      </c>
      <c r="AV270" s="13" t="s">
        <v>83</v>
      </c>
      <c r="AW270" s="13" t="s">
        <v>30</v>
      </c>
      <c r="AX270" s="13" t="s">
        <v>73</v>
      </c>
      <c r="AY270" s="157" t="s">
        <v>125</v>
      </c>
    </row>
    <row r="271" spans="2:65" s="12" customFormat="1" ht="11.25">
      <c r="B271" s="150"/>
      <c r="D271" s="144" t="s">
        <v>138</v>
      </c>
      <c r="E271" s="151" t="s">
        <v>1</v>
      </c>
      <c r="F271" s="152" t="s">
        <v>647</v>
      </c>
      <c r="H271" s="151" t="s">
        <v>1</v>
      </c>
      <c r="I271" s="153"/>
      <c r="L271" s="150"/>
      <c r="M271" s="154"/>
      <c r="U271" s="155"/>
      <c r="AT271" s="151" t="s">
        <v>138</v>
      </c>
      <c r="AU271" s="151" t="s">
        <v>83</v>
      </c>
      <c r="AV271" s="12" t="s">
        <v>81</v>
      </c>
      <c r="AW271" s="12" t="s">
        <v>30</v>
      </c>
      <c r="AX271" s="12" t="s">
        <v>73</v>
      </c>
      <c r="AY271" s="151" t="s">
        <v>125</v>
      </c>
    </row>
    <row r="272" spans="2:65" s="13" customFormat="1" ht="11.25">
      <c r="B272" s="156"/>
      <c r="D272" s="144" t="s">
        <v>138</v>
      </c>
      <c r="E272" s="157" t="s">
        <v>1</v>
      </c>
      <c r="F272" s="158" t="s">
        <v>734</v>
      </c>
      <c r="H272" s="159">
        <v>2.3690000000000002</v>
      </c>
      <c r="I272" s="160"/>
      <c r="L272" s="156"/>
      <c r="M272" s="161"/>
      <c r="U272" s="162"/>
      <c r="AT272" s="157" t="s">
        <v>138</v>
      </c>
      <c r="AU272" s="157" t="s">
        <v>83</v>
      </c>
      <c r="AV272" s="13" t="s">
        <v>83</v>
      </c>
      <c r="AW272" s="13" t="s">
        <v>30</v>
      </c>
      <c r="AX272" s="13" t="s">
        <v>73</v>
      </c>
      <c r="AY272" s="157" t="s">
        <v>125</v>
      </c>
    </row>
    <row r="273" spans="2:65" s="12" customFormat="1" ht="11.25">
      <c r="B273" s="150"/>
      <c r="D273" s="144" t="s">
        <v>138</v>
      </c>
      <c r="E273" s="151" t="s">
        <v>1</v>
      </c>
      <c r="F273" s="152" t="s">
        <v>732</v>
      </c>
      <c r="H273" s="151" t="s">
        <v>1</v>
      </c>
      <c r="I273" s="153"/>
      <c r="L273" s="150"/>
      <c r="M273" s="154"/>
      <c r="U273" s="155"/>
      <c r="AT273" s="151" t="s">
        <v>138</v>
      </c>
      <c r="AU273" s="151" t="s">
        <v>83</v>
      </c>
      <c r="AV273" s="12" t="s">
        <v>81</v>
      </c>
      <c r="AW273" s="12" t="s">
        <v>30</v>
      </c>
      <c r="AX273" s="12" t="s">
        <v>73</v>
      </c>
      <c r="AY273" s="151" t="s">
        <v>125</v>
      </c>
    </row>
    <row r="274" spans="2:65" s="13" customFormat="1" ht="11.25">
      <c r="B274" s="156"/>
      <c r="D274" s="144" t="s">
        <v>138</v>
      </c>
      <c r="E274" s="157" t="s">
        <v>1</v>
      </c>
      <c r="F274" s="158" t="s">
        <v>735</v>
      </c>
      <c r="H274" s="159">
        <v>3.2559999999999998</v>
      </c>
      <c r="I274" s="160"/>
      <c r="L274" s="156"/>
      <c r="M274" s="161"/>
      <c r="U274" s="162"/>
      <c r="AT274" s="157" t="s">
        <v>138</v>
      </c>
      <c r="AU274" s="157" t="s">
        <v>83</v>
      </c>
      <c r="AV274" s="13" t="s">
        <v>83</v>
      </c>
      <c r="AW274" s="13" t="s">
        <v>30</v>
      </c>
      <c r="AX274" s="13" t="s">
        <v>73</v>
      </c>
      <c r="AY274" s="157" t="s">
        <v>125</v>
      </c>
    </row>
    <row r="275" spans="2:65" s="14" customFormat="1" ht="11.25">
      <c r="B275" s="163"/>
      <c r="D275" s="144" t="s">
        <v>138</v>
      </c>
      <c r="E275" s="164" t="s">
        <v>1</v>
      </c>
      <c r="F275" s="165" t="s">
        <v>141</v>
      </c>
      <c r="H275" s="166">
        <v>13.265000000000001</v>
      </c>
      <c r="I275" s="167"/>
      <c r="L275" s="163"/>
      <c r="M275" s="168"/>
      <c r="U275" s="169"/>
      <c r="AT275" s="164" t="s">
        <v>138</v>
      </c>
      <c r="AU275" s="164" t="s">
        <v>83</v>
      </c>
      <c r="AV275" s="14" t="s">
        <v>132</v>
      </c>
      <c r="AW275" s="14" t="s">
        <v>30</v>
      </c>
      <c r="AX275" s="14" t="s">
        <v>81</v>
      </c>
      <c r="AY275" s="164" t="s">
        <v>125</v>
      </c>
    </row>
    <row r="276" spans="2:65" s="11" customFormat="1" ht="22.9" customHeight="1">
      <c r="B276" s="119"/>
      <c r="D276" s="120" t="s">
        <v>72</v>
      </c>
      <c r="E276" s="129" t="s">
        <v>149</v>
      </c>
      <c r="F276" s="129" t="s">
        <v>736</v>
      </c>
      <c r="I276" s="122"/>
      <c r="J276" s="130">
        <f>BK276</f>
        <v>0</v>
      </c>
      <c r="L276" s="119"/>
      <c r="M276" s="124"/>
      <c r="P276" s="125">
        <f>SUM(P277:P281)</f>
        <v>0</v>
      </c>
      <c r="R276" s="125">
        <f>SUM(R277:R281)</f>
        <v>0</v>
      </c>
      <c r="T276" s="125">
        <f>SUM(T277:T281)</f>
        <v>0</v>
      </c>
      <c r="U276" s="126"/>
      <c r="AR276" s="120" t="s">
        <v>81</v>
      </c>
      <c r="AT276" s="127" t="s">
        <v>72</v>
      </c>
      <c r="AU276" s="127" t="s">
        <v>81</v>
      </c>
      <c r="AY276" s="120" t="s">
        <v>125</v>
      </c>
      <c r="BK276" s="128">
        <f>SUM(BK277:BK281)</f>
        <v>0</v>
      </c>
    </row>
    <row r="277" spans="2:65" s="1" customFormat="1" ht="21.75" customHeight="1">
      <c r="B277" s="32"/>
      <c r="C277" s="131" t="s">
        <v>317</v>
      </c>
      <c r="D277" s="131" t="s">
        <v>127</v>
      </c>
      <c r="E277" s="132" t="s">
        <v>737</v>
      </c>
      <c r="F277" s="133" t="s">
        <v>738</v>
      </c>
      <c r="G277" s="134" t="s">
        <v>284</v>
      </c>
      <c r="H277" s="135">
        <v>231.34</v>
      </c>
      <c r="I277" s="136"/>
      <c r="J277" s="137">
        <f>ROUND(I277*H277,2)</f>
        <v>0</v>
      </c>
      <c r="K277" s="133" t="s">
        <v>131</v>
      </c>
      <c r="L277" s="32"/>
      <c r="M277" s="138" t="s">
        <v>1</v>
      </c>
      <c r="N277" s="139" t="s">
        <v>38</v>
      </c>
      <c r="P277" s="140">
        <f>O277*H277</f>
        <v>0</v>
      </c>
      <c r="Q277" s="140">
        <v>0</v>
      </c>
      <c r="R277" s="140">
        <f>Q277*H277</f>
        <v>0</v>
      </c>
      <c r="S277" s="140">
        <v>0</v>
      </c>
      <c r="T277" s="140">
        <f>S277*H277</f>
        <v>0</v>
      </c>
      <c r="U277" s="141" t="s">
        <v>1</v>
      </c>
      <c r="AR277" s="142" t="s">
        <v>132</v>
      </c>
      <c r="AT277" s="142" t="s">
        <v>127</v>
      </c>
      <c r="AU277" s="142" t="s">
        <v>83</v>
      </c>
      <c r="AY277" s="17" t="s">
        <v>125</v>
      </c>
      <c r="BE277" s="143">
        <f>IF(N277="základní",J277,0)</f>
        <v>0</v>
      </c>
      <c r="BF277" s="143">
        <f>IF(N277="snížená",J277,0)</f>
        <v>0</v>
      </c>
      <c r="BG277" s="143">
        <f>IF(N277="zákl. přenesená",J277,0)</f>
        <v>0</v>
      </c>
      <c r="BH277" s="143">
        <f>IF(N277="sníž. přenesená",J277,0)</f>
        <v>0</v>
      </c>
      <c r="BI277" s="143">
        <f>IF(N277="nulová",J277,0)</f>
        <v>0</v>
      </c>
      <c r="BJ277" s="17" t="s">
        <v>81</v>
      </c>
      <c r="BK277" s="143">
        <f>ROUND(I277*H277,2)</f>
        <v>0</v>
      </c>
      <c r="BL277" s="17" t="s">
        <v>132</v>
      </c>
      <c r="BM277" s="142" t="s">
        <v>739</v>
      </c>
    </row>
    <row r="278" spans="2:65" s="1" customFormat="1" ht="11.25">
      <c r="B278" s="32"/>
      <c r="D278" s="144" t="s">
        <v>134</v>
      </c>
      <c r="F278" s="145" t="s">
        <v>740</v>
      </c>
      <c r="I278" s="146"/>
      <c r="L278" s="32"/>
      <c r="M278" s="147"/>
      <c r="U278" s="56"/>
      <c r="AT278" s="17" t="s">
        <v>134</v>
      </c>
      <c r="AU278" s="17" t="s">
        <v>83</v>
      </c>
    </row>
    <row r="279" spans="2:65" s="1" customFormat="1" ht="11.25">
      <c r="B279" s="32"/>
      <c r="D279" s="148" t="s">
        <v>136</v>
      </c>
      <c r="F279" s="149" t="s">
        <v>741</v>
      </c>
      <c r="I279" s="146"/>
      <c r="L279" s="32"/>
      <c r="M279" s="147"/>
      <c r="U279" s="56"/>
      <c r="AT279" s="17" t="s">
        <v>136</v>
      </c>
      <c r="AU279" s="17" t="s">
        <v>83</v>
      </c>
    </row>
    <row r="280" spans="2:65" s="13" customFormat="1" ht="11.25">
      <c r="B280" s="156"/>
      <c r="D280" s="144" t="s">
        <v>138</v>
      </c>
      <c r="E280" s="157" t="s">
        <v>1</v>
      </c>
      <c r="F280" s="158" t="s">
        <v>742</v>
      </c>
      <c r="H280" s="159">
        <v>231.34</v>
      </c>
      <c r="I280" s="160"/>
      <c r="L280" s="156"/>
      <c r="M280" s="161"/>
      <c r="U280" s="162"/>
      <c r="AT280" s="157" t="s">
        <v>138</v>
      </c>
      <c r="AU280" s="157" t="s">
        <v>83</v>
      </c>
      <c r="AV280" s="13" t="s">
        <v>83</v>
      </c>
      <c r="AW280" s="13" t="s">
        <v>30</v>
      </c>
      <c r="AX280" s="13" t="s">
        <v>73</v>
      </c>
      <c r="AY280" s="157" t="s">
        <v>125</v>
      </c>
    </row>
    <row r="281" spans="2:65" s="14" customFormat="1" ht="11.25">
      <c r="B281" s="163"/>
      <c r="D281" s="144" t="s">
        <v>138</v>
      </c>
      <c r="E281" s="164" t="s">
        <v>1</v>
      </c>
      <c r="F281" s="165" t="s">
        <v>141</v>
      </c>
      <c r="H281" s="166">
        <v>231.34</v>
      </c>
      <c r="I281" s="167"/>
      <c r="L281" s="163"/>
      <c r="M281" s="168"/>
      <c r="U281" s="169"/>
      <c r="AT281" s="164" t="s">
        <v>138</v>
      </c>
      <c r="AU281" s="164" t="s">
        <v>83</v>
      </c>
      <c r="AV281" s="14" t="s">
        <v>132</v>
      </c>
      <c r="AW281" s="14" t="s">
        <v>30</v>
      </c>
      <c r="AX281" s="14" t="s">
        <v>81</v>
      </c>
      <c r="AY281" s="164" t="s">
        <v>125</v>
      </c>
    </row>
    <row r="282" spans="2:65" s="11" customFormat="1" ht="22.9" customHeight="1">
      <c r="B282" s="119"/>
      <c r="D282" s="120" t="s">
        <v>72</v>
      </c>
      <c r="E282" s="129" t="s">
        <v>132</v>
      </c>
      <c r="F282" s="129" t="s">
        <v>302</v>
      </c>
      <c r="I282" s="122"/>
      <c r="J282" s="130">
        <f>BK282</f>
        <v>0</v>
      </c>
      <c r="L282" s="119"/>
      <c r="M282" s="124"/>
      <c r="P282" s="125">
        <f>SUM(P283:P338)</f>
        <v>0</v>
      </c>
      <c r="R282" s="125">
        <f>SUM(R283:R338)</f>
        <v>2.5169199999999998</v>
      </c>
      <c r="T282" s="125">
        <f>SUM(T283:T338)</f>
        <v>0</v>
      </c>
      <c r="U282" s="126"/>
      <c r="AR282" s="120" t="s">
        <v>81</v>
      </c>
      <c r="AT282" s="127" t="s">
        <v>72</v>
      </c>
      <c r="AU282" s="127" t="s">
        <v>81</v>
      </c>
      <c r="AY282" s="120" t="s">
        <v>125</v>
      </c>
      <c r="BK282" s="128">
        <f>SUM(BK283:BK338)</f>
        <v>0</v>
      </c>
    </row>
    <row r="283" spans="2:65" s="1" customFormat="1" ht="24.2" customHeight="1">
      <c r="B283" s="32"/>
      <c r="C283" s="131" t="s">
        <v>323</v>
      </c>
      <c r="D283" s="131" t="s">
        <v>127</v>
      </c>
      <c r="E283" s="132" t="s">
        <v>743</v>
      </c>
      <c r="F283" s="133" t="s">
        <v>744</v>
      </c>
      <c r="G283" s="134" t="s">
        <v>152</v>
      </c>
      <c r="H283" s="135">
        <v>11.032</v>
      </c>
      <c r="I283" s="136"/>
      <c r="J283" s="137">
        <f>ROUND(I283*H283,2)</f>
        <v>0</v>
      </c>
      <c r="K283" s="133" t="s">
        <v>1</v>
      </c>
      <c r="L283" s="32"/>
      <c r="M283" s="138" t="s">
        <v>1</v>
      </c>
      <c r="N283" s="139" t="s">
        <v>38</v>
      </c>
      <c r="P283" s="140">
        <f>O283*H283</f>
        <v>0</v>
      </c>
      <c r="Q283" s="140">
        <v>0</v>
      </c>
      <c r="R283" s="140">
        <f>Q283*H283</f>
        <v>0</v>
      </c>
      <c r="S283" s="140">
        <v>0</v>
      </c>
      <c r="T283" s="140">
        <f>S283*H283</f>
        <v>0</v>
      </c>
      <c r="U283" s="141" t="s">
        <v>1</v>
      </c>
      <c r="AR283" s="142" t="s">
        <v>132</v>
      </c>
      <c r="AT283" s="142" t="s">
        <v>127</v>
      </c>
      <c r="AU283" s="142" t="s">
        <v>83</v>
      </c>
      <c r="AY283" s="17" t="s">
        <v>125</v>
      </c>
      <c r="BE283" s="143">
        <f>IF(N283="základní",J283,0)</f>
        <v>0</v>
      </c>
      <c r="BF283" s="143">
        <f>IF(N283="snížená",J283,0)</f>
        <v>0</v>
      </c>
      <c r="BG283" s="143">
        <f>IF(N283="zákl. přenesená",J283,0)</f>
        <v>0</v>
      </c>
      <c r="BH283" s="143">
        <f>IF(N283="sníž. přenesená",J283,0)</f>
        <v>0</v>
      </c>
      <c r="BI283" s="143">
        <f>IF(N283="nulová",J283,0)</f>
        <v>0</v>
      </c>
      <c r="BJ283" s="17" t="s">
        <v>81</v>
      </c>
      <c r="BK283" s="143">
        <f>ROUND(I283*H283,2)</f>
        <v>0</v>
      </c>
      <c r="BL283" s="17" t="s">
        <v>132</v>
      </c>
      <c r="BM283" s="142" t="s">
        <v>745</v>
      </c>
    </row>
    <row r="284" spans="2:65" s="1" customFormat="1" ht="29.25">
      <c r="B284" s="32"/>
      <c r="D284" s="144" t="s">
        <v>134</v>
      </c>
      <c r="F284" s="145" t="s">
        <v>746</v>
      </c>
      <c r="I284" s="146"/>
      <c r="L284" s="32"/>
      <c r="M284" s="147"/>
      <c r="U284" s="56"/>
      <c r="AT284" s="17" t="s">
        <v>134</v>
      </c>
      <c r="AU284" s="17" t="s">
        <v>83</v>
      </c>
    </row>
    <row r="285" spans="2:65" s="12" customFormat="1" ht="11.25">
      <c r="B285" s="150"/>
      <c r="D285" s="144" t="s">
        <v>138</v>
      </c>
      <c r="E285" s="151" t="s">
        <v>1</v>
      </c>
      <c r="F285" s="152" t="s">
        <v>747</v>
      </c>
      <c r="H285" s="151" t="s">
        <v>1</v>
      </c>
      <c r="I285" s="153"/>
      <c r="L285" s="150"/>
      <c r="M285" s="154"/>
      <c r="U285" s="155"/>
      <c r="AT285" s="151" t="s">
        <v>138</v>
      </c>
      <c r="AU285" s="151" t="s">
        <v>83</v>
      </c>
      <c r="AV285" s="12" t="s">
        <v>81</v>
      </c>
      <c r="AW285" s="12" t="s">
        <v>30</v>
      </c>
      <c r="AX285" s="12" t="s">
        <v>73</v>
      </c>
      <c r="AY285" s="151" t="s">
        <v>125</v>
      </c>
    </row>
    <row r="286" spans="2:65" s="12" customFormat="1" ht="11.25">
      <c r="B286" s="150"/>
      <c r="D286" s="144" t="s">
        <v>138</v>
      </c>
      <c r="E286" s="151" t="s">
        <v>1</v>
      </c>
      <c r="F286" s="152" t="s">
        <v>645</v>
      </c>
      <c r="H286" s="151" t="s">
        <v>1</v>
      </c>
      <c r="I286" s="153"/>
      <c r="L286" s="150"/>
      <c r="M286" s="154"/>
      <c r="U286" s="155"/>
      <c r="AT286" s="151" t="s">
        <v>138</v>
      </c>
      <c r="AU286" s="151" t="s">
        <v>83</v>
      </c>
      <c r="AV286" s="12" t="s">
        <v>81</v>
      </c>
      <c r="AW286" s="12" t="s">
        <v>30</v>
      </c>
      <c r="AX286" s="12" t="s">
        <v>73</v>
      </c>
      <c r="AY286" s="151" t="s">
        <v>125</v>
      </c>
    </row>
    <row r="287" spans="2:65" s="13" customFormat="1" ht="11.25">
      <c r="B287" s="156"/>
      <c r="D287" s="144" t="s">
        <v>138</v>
      </c>
      <c r="E287" s="157" t="s">
        <v>1</v>
      </c>
      <c r="F287" s="158" t="s">
        <v>748</v>
      </c>
      <c r="H287" s="159">
        <v>6.44</v>
      </c>
      <c r="I287" s="160"/>
      <c r="L287" s="156"/>
      <c r="M287" s="161"/>
      <c r="U287" s="162"/>
      <c r="AT287" s="157" t="s">
        <v>138</v>
      </c>
      <c r="AU287" s="157" t="s">
        <v>83</v>
      </c>
      <c r="AV287" s="13" t="s">
        <v>83</v>
      </c>
      <c r="AW287" s="13" t="s">
        <v>30</v>
      </c>
      <c r="AX287" s="13" t="s">
        <v>73</v>
      </c>
      <c r="AY287" s="157" t="s">
        <v>125</v>
      </c>
    </row>
    <row r="288" spans="2:65" s="12" customFormat="1" ht="11.25">
      <c r="B288" s="150"/>
      <c r="D288" s="144" t="s">
        <v>138</v>
      </c>
      <c r="E288" s="151" t="s">
        <v>1</v>
      </c>
      <c r="F288" s="152" t="s">
        <v>647</v>
      </c>
      <c r="H288" s="151" t="s">
        <v>1</v>
      </c>
      <c r="I288" s="153"/>
      <c r="L288" s="150"/>
      <c r="M288" s="154"/>
      <c r="U288" s="155"/>
      <c r="AT288" s="151" t="s">
        <v>138</v>
      </c>
      <c r="AU288" s="151" t="s">
        <v>83</v>
      </c>
      <c r="AV288" s="12" t="s">
        <v>81</v>
      </c>
      <c r="AW288" s="12" t="s">
        <v>30</v>
      </c>
      <c r="AX288" s="12" t="s">
        <v>73</v>
      </c>
      <c r="AY288" s="151" t="s">
        <v>125</v>
      </c>
    </row>
    <row r="289" spans="2:65" s="13" customFormat="1" ht="11.25">
      <c r="B289" s="156"/>
      <c r="D289" s="144" t="s">
        <v>138</v>
      </c>
      <c r="E289" s="157" t="s">
        <v>1</v>
      </c>
      <c r="F289" s="158" t="s">
        <v>749</v>
      </c>
      <c r="H289" s="159">
        <v>4.5919999999999996</v>
      </c>
      <c r="I289" s="160"/>
      <c r="L289" s="156"/>
      <c r="M289" s="161"/>
      <c r="U289" s="162"/>
      <c r="AT289" s="157" t="s">
        <v>138</v>
      </c>
      <c r="AU289" s="157" t="s">
        <v>83</v>
      </c>
      <c r="AV289" s="13" t="s">
        <v>83</v>
      </c>
      <c r="AW289" s="13" t="s">
        <v>30</v>
      </c>
      <c r="AX289" s="13" t="s">
        <v>73</v>
      </c>
      <c r="AY289" s="157" t="s">
        <v>125</v>
      </c>
    </row>
    <row r="290" spans="2:65" s="14" customFormat="1" ht="11.25">
      <c r="B290" s="163"/>
      <c r="D290" s="144" t="s">
        <v>138</v>
      </c>
      <c r="E290" s="164" t="s">
        <v>1</v>
      </c>
      <c r="F290" s="165" t="s">
        <v>141</v>
      </c>
      <c r="H290" s="166">
        <v>11.032</v>
      </c>
      <c r="I290" s="167"/>
      <c r="L290" s="163"/>
      <c r="M290" s="168"/>
      <c r="U290" s="169"/>
      <c r="AT290" s="164" t="s">
        <v>138</v>
      </c>
      <c r="AU290" s="164" t="s">
        <v>83</v>
      </c>
      <c r="AV290" s="14" t="s">
        <v>132</v>
      </c>
      <c r="AW290" s="14" t="s">
        <v>30</v>
      </c>
      <c r="AX290" s="14" t="s">
        <v>81</v>
      </c>
      <c r="AY290" s="164" t="s">
        <v>125</v>
      </c>
    </row>
    <row r="291" spans="2:65" s="1" customFormat="1" ht="16.5" customHeight="1">
      <c r="B291" s="32"/>
      <c r="C291" s="131" t="s">
        <v>329</v>
      </c>
      <c r="D291" s="131" t="s">
        <v>127</v>
      </c>
      <c r="E291" s="132" t="s">
        <v>304</v>
      </c>
      <c r="F291" s="133" t="s">
        <v>305</v>
      </c>
      <c r="G291" s="134" t="s">
        <v>152</v>
      </c>
      <c r="H291" s="135">
        <v>36.305</v>
      </c>
      <c r="I291" s="136"/>
      <c r="J291" s="137">
        <f>ROUND(I291*H291,2)</f>
        <v>0</v>
      </c>
      <c r="K291" s="133" t="s">
        <v>131</v>
      </c>
      <c r="L291" s="32"/>
      <c r="M291" s="138" t="s">
        <v>1</v>
      </c>
      <c r="N291" s="139" t="s">
        <v>38</v>
      </c>
      <c r="P291" s="140">
        <f>O291*H291</f>
        <v>0</v>
      </c>
      <c r="Q291" s="140">
        <v>0</v>
      </c>
      <c r="R291" s="140">
        <f>Q291*H291</f>
        <v>0</v>
      </c>
      <c r="S291" s="140">
        <v>0</v>
      </c>
      <c r="T291" s="140">
        <f>S291*H291</f>
        <v>0</v>
      </c>
      <c r="U291" s="141" t="s">
        <v>1</v>
      </c>
      <c r="AR291" s="142" t="s">
        <v>132</v>
      </c>
      <c r="AT291" s="142" t="s">
        <v>127</v>
      </c>
      <c r="AU291" s="142" t="s">
        <v>83</v>
      </c>
      <c r="AY291" s="17" t="s">
        <v>125</v>
      </c>
      <c r="BE291" s="143">
        <f>IF(N291="základní",J291,0)</f>
        <v>0</v>
      </c>
      <c r="BF291" s="143">
        <f>IF(N291="snížená",J291,0)</f>
        <v>0</v>
      </c>
      <c r="BG291" s="143">
        <f>IF(N291="zákl. přenesená",J291,0)</f>
        <v>0</v>
      </c>
      <c r="BH291" s="143">
        <f>IF(N291="sníž. přenesená",J291,0)</f>
        <v>0</v>
      </c>
      <c r="BI291" s="143">
        <f>IF(N291="nulová",J291,0)</f>
        <v>0</v>
      </c>
      <c r="BJ291" s="17" t="s">
        <v>81</v>
      </c>
      <c r="BK291" s="143">
        <f>ROUND(I291*H291,2)</f>
        <v>0</v>
      </c>
      <c r="BL291" s="17" t="s">
        <v>132</v>
      </c>
      <c r="BM291" s="142" t="s">
        <v>750</v>
      </c>
    </row>
    <row r="292" spans="2:65" s="1" customFormat="1" ht="19.5">
      <c r="B292" s="32"/>
      <c r="D292" s="144" t="s">
        <v>134</v>
      </c>
      <c r="F292" s="145" t="s">
        <v>307</v>
      </c>
      <c r="I292" s="146"/>
      <c r="L292" s="32"/>
      <c r="M292" s="147"/>
      <c r="U292" s="56"/>
      <c r="AT292" s="17" t="s">
        <v>134</v>
      </c>
      <c r="AU292" s="17" t="s">
        <v>83</v>
      </c>
    </row>
    <row r="293" spans="2:65" s="1" customFormat="1" ht="11.25">
      <c r="B293" s="32"/>
      <c r="D293" s="148" t="s">
        <v>136</v>
      </c>
      <c r="F293" s="149" t="s">
        <v>308</v>
      </c>
      <c r="I293" s="146"/>
      <c r="L293" s="32"/>
      <c r="M293" s="147"/>
      <c r="U293" s="56"/>
      <c r="AT293" s="17" t="s">
        <v>136</v>
      </c>
      <c r="AU293" s="17" t="s">
        <v>83</v>
      </c>
    </row>
    <row r="294" spans="2:65" s="12" customFormat="1" ht="11.25">
      <c r="B294" s="150"/>
      <c r="D294" s="144" t="s">
        <v>138</v>
      </c>
      <c r="E294" s="151" t="s">
        <v>1</v>
      </c>
      <c r="F294" s="152" t="s">
        <v>751</v>
      </c>
      <c r="H294" s="151" t="s">
        <v>1</v>
      </c>
      <c r="I294" s="153"/>
      <c r="L294" s="150"/>
      <c r="M294" s="154"/>
      <c r="U294" s="155"/>
      <c r="AT294" s="151" t="s">
        <v>138</v>
      </c>
      <c r="AU294" s="151" t="s">
        <v>83</v>
      </c>
      <c r="AV294" s="12" t="s">
        <v>81</v>
      </c>
      <c r="AW294" s="12" t="s">
        <v>30</v>
      </c>
      <c r="AX294" s="12" t="s">
        <v>73</v>
      </c>
      <c r="AY294" s="151" t="s">
        <v>125</v>
      </c>
    </row>
    <row r="295" spans="2:65" s="13" customFormat="1" ht="11.25">
      <c r="B295" s="156"/>
      <c r="D295" s="144" t="s">
        <v>138</v>
      </c>
      <c r="E295" s="157" t="s">
        <v>1</v>
      </c>
      <c r="F295" s="158" t="s">
        <v>752</v>
      </c>
      <c r="H295" s="159">
        <v>33.380000000000003</v>
      </c>
      <c r="I295" s="160"/>
      <c r="L295" s="156"/>
      <c r="M295" s="161"/>
      <c r="U295" s="162"/>
      <c r="AT295" s="157" t="s">
        <v>138</v>
      </c>
      <c r="AU295" s="157" t="s">
        <v>83</v>
      </c>
      <c r="AV295" s="13" t="s">
        <v>83</v>
      </c>
      <c r="AW295" s="13" t="s">
        <v>30</v>
      </c>
      <c r="AX295" s="13" t="s">
        <v>73</v>
      </c>
      <c r="AY295" s="157" t="s">
        <v>125</v>
      </c>
    </row>
    <row r="296" spans="2:65" s="15" customFormat="1" ht="11.25">
      <c r="B296" s="183"/>
      <c r="D296" s="144" t="s">
        <v>138</v>
      </c>
      <c r="E296" s="184" t="s">
        <v>1</v>
      </c>
      <c r="F296" s="185" t="s">
        <v>753</v>
      </c>
      <c r="H296" s="186">
        <v>33.380000000000003</v>
      </c>
      <c r="I296" s="187"/>
      <c r="L296" s="183"/>
      <c r="M296" s="188"/>
      <c r="U296" s="189"/>
      <c r="AT296" s="184" t="s">
        <v>138</v>
      </c>
      <c r="AU296" s="184" t="s">
        <v>83</v>
      </c>
      <c r="AV296" s="15" t="s">
        <v>149</v>
      </c>
      <c r="AW296" s="15" t="s">
        <v>30</v>
      </c>
      <c r="AX296" s="15" t="s">
        <v>73</v>
      </c>
      <c r="AY296" s="184" t="s">
        <v>125</v>
      </c>
    </row>
    <row r="297" spans="2:65" s="12" customFormat="1" ht="11.25">
      <c r="B297" s="150"/>
      <c r="D297" s="144" t="s">
        <v>138</v>
      </c>
      <c r="E297" s="151" t="s">
        <v>1</v>
      </c>
      <c r="F297" s="152" t="s">
        <v>754</v>
      </c>
      <c r="H297" s="151" t="s">
        <v>1</v>
      </c>
      <c r="I297" s="153"/>
      <c r="L297" s="150"/>
      <c r="M297" s="154"/>
      <c r="U297" s="155"/>
      <c r="AT297" s="151" t="s">
        <v>138</v>
      </c>
      <c r="AU297" s="151" t="s">
        <v>83</v>
      </c>
      <c r="AV297" s="12" t="s">
        <v>81</v>
      </c>
      <c r="AW297" s="12" t="s">
        <v>30</v>
      </c>
      <c r="AX297" s="12" t="s">
        <v>73</v>
      </c>
      <c r="AY297" s="151" t="s">
        <v>125</v>
      </c>
    </row>
    <row r="298" spans="2:65" s="13" customFormat="1" ht="11.25">
      <c r="B298" s="156"/>
      <c r="D298" s="144" t="s">
        <v>138</v>
      </c>
      <c r="E298" s="157" t="s">
        <v>1</v>
      </c>
      <c r="F298" s="158" t="s">
        <v>755</v>
      </c>
      <c r="H298" s="159">
        <v>2.9249999999999998</v>
      </c>
      <c r="I298" s="160"/>
      <c r="L298" s="156"/>
      <c r="M298" s="161"/>
      <c r="U298" s="162"/>
      <c r="AT298" s="157" t="s">
        <v>138</v>
      </c>
      <c r="AU298" s="157" t="s">
        <v>83</v>
      </c>
      <c r="AV298" s="13" t="s">
        <v>83</v>
      </c>
      <c r="AW298" s="13" t="s">
        <v>30</v>
      </c>
      <c r="AX298" s="13" t="s">
        <v>73</v>
      </c>
      <c r="AY298" s="157" t="s">
        <v>125</v>
      </c>
    </row>
    <row r="299" spans="2:65" s="15" customFormat="1" ht="11.25">
      <c r="B299" s="183"/>
      <c r="D299" s="144" t="s">
        <v>138</v>
      </c>
      <c r="E299" s="184" t="s">
        <v>1</v>
      </c>
      <c r="F299" s="185" t="s">
        <v>753</v>
      </c>
      <c r="H299" s="186">
        <v>2.9249999999999998</v>
      </c>
      <c r="I299" s="187"/>
      <c r="L299" s="183"/>
      <c r="M299" s="188"/>
      <c r="U299" s="189"/>
      <c r="AT299" s="184" t="s">
        <v>138</v>
      </c>
      <c r="AU299" s="184" t="s">
        <v>83</v>
      </c>
      <c r="AV299" s="15" t="s">
        <v>149</v>
      </c>
      <c r="AW299" s="15" t="s">
        <v>30</v>
      </c>
      <c r="AX299" s="15" t="s">
        <v>73</v>
      </c>
      <c r="AY299" s="184" t="s">
        <v>125</v>
      </c>
    </row>
    <row r="300" spans="2:65" s="14" customFormat="1" ht="11.25">
      <c r="B300" s="163"/>
      <c r="D300" s="144" t="s">
        <v>138</v>
      </c>
      <c r="E300" s="164" t="s">
        <v>1</v>
      </c>
      <c r="F300" s="165" t="s">
        <v>141</v>
      </c>
      <c r="H300" s="166">
        <v>36.305</v>
      </c>
      <c r="I300" s="167"/>
      <c r="L300" s="163"/>
      <c r="M300" s="168"/>
      <c r="U300" s="169"/>
      <c r="AT300" s="164" t="s">
        <v>138</v>
      </c>
      <c r="AU300" s="164" t="s">
        <v>83</v>
      </c>
      <c r="AV300" s="14" t="s">
        <v>132</v>
      </c>
      <c r="AW300" s="14" t="s">
        <v>30</v>
      </c>
      <c r="AX300" s="14" t="s">
        <v>81</v>
      </c>
      <c r="AY300" s="164" t="s">
        <v>125</v>
      </c>
    </row>
    <row r="301" spans="2:65" s="1" customFormat="1" ht="24.2" customHeight="1">
      <c r="B301" s="32"/>
      <c r="C301" s="131" t="s">
        <v>335</v>
      </c>
      <c r="D301" s="131" t="s">
        <v>127</v>
      </c>
      <c r="E301" s="132" t="s">
        <v>756</v>
      </c>
      <c r="F301" s="133" t="s">
        <v>757</v>
      </c>
      <c r="G301" s="134" t="s">
        <v>423</v>
      </c>
      <c r="H301" s="135">
        <v>7</v>
      </c>
      <c r="I301" s="136"/>
      <c r="J301" s="137">
        <f>ROUND(I301*H301,2)</f>
        <v>0</v>
      </c>
      <c r="K301" s="133" t="s">
        <v>1</v>
      </c>
      <c r="L301" s="32"/>
      <c r="M301" s="138" t="s">
        <v>1</v>
      </c>
      <c r="N301" s="139" t="s">
        <v>38</v>
      </c>
      <c r="P301" s="140">
        <f>O301*H301</f>
        <v>0</v>
      </c>
      <c r="Q301" s="140">
        <v>8.7419999999999998E-2</v>
      </c>
      <c r="R301" s="140">
        <f>Q301*H301</f>
        <v>0.61193999999999993</v>
      </c>
      <c r="S301" s="140">
        <v>0</v>
      </c>
      <c r="T301" s="140">
        <f>S301*H301</f>
        <v>0</v>
      </c>
      <c r="U301" s="141" t="s">
        <v>1</v>
      </c>
      <c r="AR301" s="142" t="s">
        <v>132</v>
      </c>
      <c r="AT301" s="142" t="s">
        <v>127</v>
      </c>
      <c r="AU301" s="142" t="s">
        <v>83</v>
      </c>
      <c r="AY301" s="17" t="s">
        <v>125</v>
      </c>
      <c r="BE301" s="143">
        <f>IF(N301="základní",J301,0)</f>
        <v>0</v>
      </c>
      <c r="BF301" s="143">
        <f>IF(N301="snížená",J301,0)</f>
        <v>0</v>
      </c>
      <c r="BG301" s="143">
        <f>IF(N301="zákl. přenesená",J301,0)</f>
        <v>0</v>
      </c>
      <c r="BH301" s="143">
        <f>IF(N301="sníž. přenesená",J301,0)</f>
        <v>0</v>
      </c>
      <c r="BI301" s="143">
        <f>IF(N301="nulová",J301,0)</f>
        <v>0</v>
      </c>
      <c r="BJ301" s="17" t="s">
        <v>81</v>
      </c>
      <c r="BK301" s="143">
        <f>ROUND(I301*H301,2)</f>
        <v>0</v>
      </c>
      <c r="BL301" s="17" t="s">
        <v>132</v>
      </c>
      <c r="BM301" s="142" t="s">
        <v>758</v>
      </c>
    </row>
    <row r="302" spans="2:65" s="1" customFormat="1" ht="19.5">
      <c r="B302" s="32"/>
      <c r="D302" s="144" t="s">
        <v>134</v>
      </c>
      <c r="F302" s="145" t="s">
        <v>759</v>
      </c>
      <c r="I302" s="146"/>
      <c r="L302" s="32"/>
      <c r="M302" s="147"/>
      <c r="U302" s="56"/>
      <c r="AT302" s="17" t="s">
        <v>134</v>
      </c>
      <c r="AU302" s="17" t="s">
        <v>83</v>
      </c>
    </row>
    <row r="303" spans="2:65" s="12" customFormat="1" ht="11.25">
      <c r="B303" s="150"/>
      <c r="D303" s="144" t="s">
        <v>138</v>
      </c>
      <c r="E303" s="151" t="s">
        <v>1</v>
      </c>
      <c r="F303" s="152" t="s">
        <v>760</v>
      </c>
      <c r="H303" s="151" t="s">
        <v>1</v>
      </c>
      <c r="I303" s="153"/>
      <c r="L303" s="150"/>
      <c r="M303" s="154"/>
      <c r="U303" s="155"/>
      <c r="AT303" s="151" t="s">
        <v>138</v>
      </c>
      <c r="AU303" s="151" t="s">
        <v>83</v>
      </c>
      <c r="AV303" s="12" t="s">
        <v>81</v>
      </c>
      <c r="AW303" s="12" t="s">
        <v>30</v>
      </c>
      <c r="AX303" s="12" t="s">
        <v>73</v>
      </c>
      <c r="AY303" s="151" t="s">
        <v>125</v>
      </c>
    </row>
    <row r="304" spans="2:65" s="13" customFormat="1" ht="11.25">
      <c r="B304" s="156"/>
      <c r="D304" s="144" t="s">
        <v>138</v>
      </c>
      <c r="E304" s="157" t="s">
        <v>1</v>
      </c>
      <c r="F304" s="158" t="s">
        <v>149</v>
      </c>
      <c r="H304" s="159">
        <v>3</v>
      </c>
      <c r="I304" s="160"/>
      <c r="L304" s="156"/>
      <c r="M304" s="161"/>
      <c r="U304" s="162"/>
      <c r="AT304" s="157" t="s">
        <v>138</v>
      </c>
      <c r="AU304" s="157" t="s">
        <v>83</v>
      </c>
      <c r="AV304" s="13" t="s">
        <v>83</v>
      </c>
      <c r="AW304" s="13" t="s">
        <v>30</v>
      </c>
      <c r="AX304" s="13" t="s">
        <v>73</v>
      </c>
      <c r="AY304" s="157" t="s">
        <v>125</v>
      </c>
    </row>
    <row r="305" spans="2:65" s="12" customFormat="1" ht="11.25">
      <c r="B305" s="150"/>
      <c r="D305" s="144" t="s">
        <v>138</v>
      </c>
      <c r="E305" s="151" t="s">
        <v>1</v>
      </c>
      <c r="F305" s="152" t="s">
        <v>761</v>
      </c>
      <c r="H305" s="151" t="s">
        <v>1</v>
      </c>
      <c r="I305" s="153"/>
      <c r="L305" s="150"/>
      <c r="M305" s="154"/>
      <c r="U305" s="155"/>
      <c r="AT305" s="151" t="s">
        <v>138</v>
      </c>
      <c r="AU305" s="151" t="s">
        <v>83</v>
      </c>
      <c r="AV305" s="12" t="s">
        <v>81</v>
      </c>
      <c r="AW305" s="12" t="s">
        <v>30</v>
      </c>
      <c r="AX305" s="12" t="s">
        <v>73</v>
      </c>
      <c r="AY305" s="151" t="s">
        <v>125</v>
      </c>
    </row>
    <row r="306" spans="2:65" s="13" customFormat="1" ht="11.25">
      <c r="B306" s="156"/>
      <c r="D306" s="144" t="s">
        <v>138</v>
      </c>
      <c r="E306" s="157" t="s">
        <v>1</v>
      </c>
      <c r="F306" s="158" t="s">
        <v>132</v>
      </c>
      <c r="H306" s="159">
        <v>4</v>
      </c>
      <c r="I306" s="160"/>
      <c r="L306" s="156"/>
      <c r="M306" s="161"/>
      <c r="U306" s="162"/>
      <c r="AT306" s="157" t="s">
        <v>138</v>
      </c>
      <c r="AU306" s="157" t="s">
        <v>83</v>
      </c>
      <c r="AV306" s="13" t="s">
        <v>83</v>
      </c>
      <c r="AW306" s="13" t="s">
        <v>30</v>
      </c>
      <c r="AX306" s="13" t="s">
        <v>73</v>
      </c>
      <c r="AY306" s="157" t="s">
        <v>125</v>
      </c>
    </row>
    <row r="307" spans="2:65" s="14" customFormat="1" ht="11.25">
      <c r="B307" s="163"/>
      <c r="D307" s="144" t="s">
        <v>138</v>
      </c>
      <c r="E307" s="164" t="s">
        <v>1</v>
      </c>
      <c r="F307" s="165" t="s">
        <v>141</v>
      </c>
      <c r="H307" s="166">
        <v>7</v>
      </c>
      <c r="I307" s="167"/>
      <c r="L307" s="163"/>
      <c r="M307" s="168"/>
      <c r="U307" s="169"/>
      <c r="AT307" s="164" t="s">
        <v>138</v>
      </c>
      <c r="AU307" s="164" t="s">
        <v>83</v>
      </c>
      <c r="AV307" s="14" t="s">
        <v>132</v>
      </c>
      <c r="AW307" s="14" t="s">
        <v>30</v>
      </c>
      <c r="AX307" s="14" t="s">
        <v>81</v>
      </c>
      <c r="AY307" s="164" t="s">
        <v>125</v>
      </c>
    </row>
    <row r="308" spans="2:65" s="1" customFormat="1" ht="24.2" customHeight="1">
      <c r="B308" s="32"/>
      <c r="C308" s="170" t="s">
        <v>340</v>
      </c>
      <c r="D308" s="170" t="s">
        <v>190</v>
      </c>
      <c r="E308" s="171" t="s">
        <v>762</v>
      </c>
      <c r="F308" s="172" t="s">
        <v>763</v>
      </c>
      <c r="G308" s="173" t="s">
        <v>423</v>
      </c>
      <c r="H308" s="174">
        <v>3</v>
      </c>
      <c r="I308" s="175"/>
      <c r="J308" s="176">
        <f>ROUND(I308*H308,2)</f>
        <v>0</v>
      </c>
      <c r="K308" s="172" t="s">
        <v>1</v>
      </c>
      <c r="L308" s="177"/>
      <c r="M308" s="178" t="s">
        <v>1</v>
      </c>
      <c r="N308" s="179" t="s">
        <v>38</v>
      </c>
      <c r="P308" s="140">
        <f>O308*H308</f>
        <v>0</v>
      </c>
      <c r="Q308" s="140">
        <v>2.1000000000000001E-2</v>
      </c>
      <c r="R308" s="140">
        <f>Q308*H308</f>
        <v>6.3E-2</v>
      </c>
      <c r="S308" s="140">
        <v>0</v>
      </c>
      <c r="T308" s="140">
        <f>S308*H308</f>
        <v>0</v>
      </c>
      <c r="U308" s="141" t="s">
        <v>1</v>
      </c>
      <c r="AR308" s="142" t="s">
        <v>194</v>
      </c>
      <c r="AT308" s="142" t="s">
        <v>190</v>
      </c>
      <c r="AU308" s="142" t="s">
        <v>83</v>
      </c>
      <c r="AY308" s="17" t="s">
        <v>125</v>
      </c>
      <c r="BE308" s="143">
        <f>IF(N308="základní",J308,0)</f>
        <v>0</v>
      </c>
      <c r="BF308" s="143">
        <f>IF(N308="snížená",J308,0)</f>
        <v>0</v>
      </c>
      <c r="BG308" s="143">
        <f>IF(N308="zákl. přenesená",J308,0)</f>
        <v>0</v>
      </c>
      <c r="BH308" s="143">
        <f>IF(N308="sníž. přenesená",J308,0)</f>
        <v>0</v>
      </c>
      <c r="BI308" s="143">
        <f>IF(N308="nulová",J308,0)</f>
        <v>0</v>
      </c>
      <c r="BJ308" s="17" t="s">
        <v>81</v>
      </c>
      <c r="BK308" s="143">
        <f>ROUND(I308*H308,2)</f>
        <v>0</v>
      </c>
      <c r="BL308" s="17" t="s">
        <v>132</v>
      </c>
      <c r="BM308" s="142" t="s">
        <v>764</v>
      </c>
    </row>
    <row r="309" spans="2:65" s="1" customFormat="1" ht="11.25">
      <c r="B309" s="32"/>
      <c r="D309" s="144" t="s">
        <v>134</v>
      </c>
      <c r="F309" s="145" t="s">
        <v>763</v>
      </c>
      <c r="I309" s="146"/>
      <c r="L309" s="32"/>
      <c r="M309" s="147"/>
      <c r="U309" s="56"/>
      <c r="AT309" s="17" t="s">
        <v>134</v>
      </c>
      <c r="AU309" s="17" t="s">
        <v>83</v>
      </c>
    </row>
    <row r="310" spans="2:65" s="1" customFormat="1" ht="24.2" customHeight="1">
      <c r="B310" s="32"/>
      <c r="C310" s="170" t="s">
        <v>346</v>
      </c>
      <c r="D310" s="170" t="s">
        <v>190</v>
      </c>
      <c r="E310" s="171" t="s">
        <v>765</v>
      </c>
      <c r="F310" s="172" t="s">
        <v>766</v>
      </c>
      <c r="G310" s="173" t="s">
        <v>423</v>
      </c>
      <c r="H310" s="174">
        <v>4</v>
      </c>
      <c r="I310" s="175"/>
      <c r="J310" s="176">
        <f>ROUND(I310*H310,2)</f>
        <v>0</v>
      </c>
      <c r="K310" s="172" t="s">
        <v>1</v>
      </c>
      <c r="L310" s="177"/>
      <c r="M310" s="178" t="s">
        <v>1</v>
      </c>
      <c r="N310" s="179" t="s">
        <v>38</v>
      </c>
      <c r="P310" s="140">
        <f>O310*H310</f>
        <v>0</v>
      </c>
      <c r="Q310" s="140">
        <v>4.1000000000000002E-2</v>
      </c>
      <c r="R310" s="140">
        <f>Q310*H310</f>
        <v>0.16400000000000001</v>
      </c>
      <c r="S310" s="140">
        <v>0</v>
      </c>
      <c r="T310" s="140">
        <f>S310*H310</f>
        <v>0</v>
      </c>
      <c r="U310" s="141" t="s">
        <v>1</v>
      </c>
      <c r="AR310" s="142" t="s">
        <v>194</v>
      </c>
      <c r="AT310" s="142" t="s">
        <v>190</v>
      </c>
      <c r="AU310" s="142" t="s">
        <v>83</v>
      </c>
      <c r="AY310" s="17" t="s">
        <v>125</v>
      </c>
      <c r="BE310" s="143">
        <f>IF(N310="základní",J310,0)</f>
        <v>0</v>
      </c>
      <c r="BF310" s="143">
        <f>IF(N310="snížená",J310,0)</f>
        <v>0</v>
      </c>
      <c r="BG310" s="143">
        <f>IF(N310="zákl. přenesená",J310,0)</f>
        <v>0</v>
      </c>
      <c r="BH310" s="143">
        <f>IF(N310="sníž. přenesená",J310,0)</f>
        <v>0</v>
      </c>
      <c r="BI310" s="143">
        <f>IF(N310="nulová",J310,0)</f>
        <v>0</v>
      </c>
      <c r="BJ310" s="17" t="s">
        <v>81</v>
      </c>
      <c r="BK310" s="143">
        <f>ROUND(I310*H310,2)</f>
        <v>0</v>
      </c>
      <c r="BL310" s="17" t="s">
        <v>132</v>
      </c>
      <c r="BM310" s="142" t="s">
        <v>767</v>
      </c>
    </row>
    <row r="311" spans="2:65" s="1" customFormat="1" ht="11.25">
      <c r="B311" s="32"/>
      <c r="D311" s="144" t="s">
        <v>134</v>
      </c>
      <c r="F311" s="145" t="s">
        <v>766</v>
      </c>
      <c r="I311" s="146"/>
      <c r="L311" s="32"/>
      <c r="M311" s="147"/>
      <c r="U311" s="56"/>
      <c r="AT311" s="17" t="s">
        <v>134</v>
      </c>
      <c r="AU311" s="17" t="s">
        <v>83</v>
      </c>
    </row>
    <row r="312" spans="2:65" s="1" customFormat="1" ht="33" customHeight="1">
      <c r="B312" s="32"/>
      <c r="C312" s="131" t="s">
        <v>352</v>
      </c>
      <c r="D312" s="131" t="s">
        <v>127</v>
      </c>
      <c r="E312" s="132" t="s">
        <v>768</v>
      </c>
      <c r="F312" s="133" t="s">
        <v>769</v>
      </c>
      <c r="G312" s="134" t="s">
        <v>423</v>
      </c>
      <c r="H312" s="135">
        <v>2</v>
      </c>
      <c r="I312" s="136"/>
      <c r="J312" s="137">
        <f>ROUND(I312*H312,2)</f>
        <v>0</v>
      </c>
      <c r="K312" s="133" t="s">
        <v>131</v>
      </c>
      <c r="L312" s="32"/>
      <c r="M312" s="138" t="s">
        <v>1</v>
      </c>
      <c r="N312" s="139" t="s">
        <v>38</v>
      </c>
      <c r="P312" s="140">
        <f>O312*H312</f>
        <v>0</v>
      </c>
      <c r="Q312" s="140">
        <v>6.6E-3</v>
      </c>
      <c r="R312" s="140">
        <f>Q312*H312</f>
        <v>1.32E-2</v>
      </c>
      <c r="S312" s="140">
        <v>0</v>
      </c>
      <c r="T312" s="140">
        <f>S312*H312</f>
        <v>0</v>
      </c>
      <c r="U312" s="141" t="s">
        <v>1</v>
      </c>
      <c r="AR312" s="142" t="s">
        <v>132</v>
      </c>
      <c r="AT312" s="142" t="s">
        <v>127</v>
      </c>
      <c r="AU312" s="142" t="s">
        <v>83</v>
      </c>
      <c r="AY312" s="17" t="s">
        <v>125</v>
      </c>
      <c r="BE312" s="143">
        <f>IF(N312="základní",J312,0)</f>
        <v>0</v>
      </c>
      <c r="BF312" s="143">
        <f>IF(N312="snížená",J312,0)</f>
        <v>0</v>
      </c>
      <c r="BG312" s="143">
        <f>IF(N312="zákl. přenesená",J312,0)</f>
        <v>0</v>
      </c>
      <c r="BH312" s="143">
        <f>IF(N312="sníž. přenesená",J312,0)</f>
        <v>0</v>
      </c>
      <c r="BI312" s="143">
        <f>IF(N312="nulová",J312,0)</f>
        <v>0</v>
      </c>
      <c r="BJ312" s="17" t="s">
        <v>81</v>
      </c>
      <c r="BK312" s="143">
        <f>ROUND(I312*H312,2)</f>
        <v>0</v>
      </c>
      <c r="BL312" s="17" t="s">
        <v>132</v>
      </c>
      <c r="BM312" s="142" t="s">
        <v>770</v>
      </c>
    </row>
    <row r="313" spans="2:65" s="1" customFormat="1" ht="19.5">
      <c r="B313" s="32"/>
      <c r="D313" s="144" t="s">
        <v>134</v>
      </c>
      <c r="F313" s="145" t="s">
        <v>771</v>
      </c>
      <c r="I313" s="146"/>
      <c r="L313" s="32"/>
      <c r="M313" s="147"/>
      <c r="U313" s="56"/>
      <c r="AT313" s="17" t="s">
        <v>134</v>
      </c>
      <c r="AU313" s="17" t="s">
        <v>83</v>
      </c>
    </row>
    <row r="314" spans="2:65" s="1" customFormat="1" ht="11.25">
      <c r="B314" s="32"/>
      <c r="D314" s="148" t="s">
        <v>136</v>
      </c>
      <c r="F314" s="149" t="s">
        <v>772</v>
      </c>
      <c r="I314" s="146"/>
      <c r="L314" s="32"/>
      <c r="M314" s="147"/>
      <c r="U314" s="56"/>
      <c r="AT314" s="17" t="s">
        <v>136</v>
      </c>
      <c r="AU314" s="17" t="s">
        <v>83</v>
      </c>
    </row>
    <row r="315" spans="2:65" s="12" customFormat="1" ht="11.25">
      <c r="B315" s="150"/>
      <c r="D315" s="144" t="s">
        <v>138</v>
      </c>
      <c r="E315" s="151" t="s">
        <v>1</v>
      </c>
      <c r="F315" s="152" t="s">
        <v>773</v>
      </c>
      <c r="H315" s="151" t="s">
        <v>1</v>
      </c>
      <c r="I315" s="153"/>
      <c r="L315" s="150"/>
      <c r="M315" s="154"/>
      <c r="U315" s="155"/>
      <c r="AT315" s="151" t="s">
        <v>138</v>
      </c>
      <c r="AU315" s="151" t="s">
        <v>83</v>
      </c>
      <c r="AV315" s="12" t="s">
        <v>81</v>
      </c>
      <c r="AW315" s="12" t="s">
        <v>30</v>
      </c>
      <c r="AX315" s="12" t="s">
        <v>73</v>
      </c>
      <c r="AY315" s="151" t="s">
        <v>125</v>
      </c>
    </row>
    <row r="316" spans="2:65" s="13" customFormat="1" ht="11.25">
      <c r="B316" s="156"/>
      <c r="D316" s="144" t="s">
        <v>138</v>
      </c>
      <c r="E316" s="157" t="s">
        <v>1</v>
      </c>
      <c r="F316" s="158" t="s">
        <v>83</v>
      </c>
      <c r="H316" s="159">
        <v>2</v>
      </c>
      <c r="I316" s="160"/>
      <c r="L316" s="156"/>
      <c r="M316" s="161"/>
      <c r="U316" s="162"/>
      <c r="AT316" s="157" t="s">
        <v>138</v>
      </c>
      <c r="AU316" s="157" t="s">
        <v>83</v>
      </c>
      <c r="AV316" s="13" t="s">
        <v>83</v>
      </c>
      <c r="AW316" s="13" t="s">
        <v>30</v>
      </c>
      <c r="AX316" s="13" t="s">
        <v>73</v>
      </c>
      <c r="AY316" s="157" t="s">
        <v>125</v>
      </c>
    </row>
    <row r="317" spans="2:65" s="14" customFormat="1" ht="11.25">
      <c r="B317" s="163"/>
      <c r="D317" s="144" t="s">
        <v>138</v>
      </c>
      <c r="E317" s="164" t="s">
        <v>1</v>
      </c>
      <c r="F317" s="165" t="s">
        <v>141</v>
      </c>
      <c r="H317" s="166">
        <v>2</v>
      </c>
      <c r="I317" s="167"/>
      <c r="L317" s="163"/>
      <c r="M317" s="168"/>
      <c r="U317" s="169"/>
      <c r="AT317" s="164" t="s">
        <v>138</v>
      </c>
      <c r="AU317" s="164" t="s">
        <v>83</v>
      </c>
      <c r="AV317" s="14" t="s">
        <v>132</v>
      </c>
      <c r="AW317" s="14" t="s">
        <v>30</v>
      </c>
      <c r="AX317" s="14" t="s">
        <v>81</v>
      </c>
      <c r="AY317" s="164" t="s">
        <v>125</v>
      </c>
    </row>
    <row r="318" spans="2:65" s="1" customFormat="1" ht="24.2" customHeight="1">
      <c r="B318" s="32"/>
      <c r="C318" s="170" t="s">
        <v>358</v>
      </c>
      <c r="D318" s="170" t="s">
        <v>190</v>
      </c>
      <c r="E318" s="171" t="s">
        <v>774</v>
      </c>
      <c r="F318" s="172" t="s">
        <v>775</v>
      </c>
      <c r="G318" s="173" t="s">
        <v>423</v>
      </c>
      <c r="H318" s="174">
        <v>2</v>
      </c>
      <c r="I318" s="175"/>
      <c r="J318" s="176">
        <f>ROUND(I318*H318,2)</f>
        <v>0</v>
      </c>
      <c r="K318" s="172" t="s">
        <v>131</v>
      </c>
      <c r="L318" s="177"/>
      <c r="M318" s="178" t="s">
        <v>1</v>
      </c>
      <c r="N318" s="179" t="s">
        <v>38</v>
      </c>
      <c r="P318" s="140">
        <f>O318*H318</f>
        <v>0</v>
      </c>
      <c r="Q318" s="140">
        <v>8.1000000000000003E-2</v>
      </c>
      <c r="R318" s="140">
        <f>Q318*H318</f>
        <v>0.16200000000000001</v>
      </c>
      <c r="S318" s="140">
        <v>0</v>
      </c>
      <c r="T318" s="140">
        <f>S318*H318</f>
        <v>0</v>
      </c>
      <c r="U318" s="141" t="s">
        <v>1</v>
      </c>
      <c r="AR318" s="142" t="s">
        <v>194</v>
      </c>
      <c r="AT318" s="142" t="s">
        <v>190</v>
      </c>
      <c r="AU318" s="142" t="s">
        <v>83</v>
      </c>
      <c r="AY318" s="17" t="s">
        <v>125</v>
      </c>
      <c r="BE318" s="143">
        <f>IF(N318="základní",J318,0)</f>
        <v>0</v>
      </c>
      <c r="BF318" s="143">
        <f>IF(N318="snížená",J318,0)</f>
        <v>0</v>
      </c>
      <c r="BG318" s="143">
        <f>IF(N318="zákl. přenesená",J318,0)</f>
        <v>0</v>
      </c>
      <c r="BH318" s="143">
        <f>IF(N318="sníž. přenesená",J318,0)</f>
        <v>0</v>
      </c>
      <c r="BI318" s="143">
        <f>IF(N318="nulová",J318,0)</f>
        <v>0</v>
      </c>
      <c r="BJ318" s="17" t="s">
        <v>81</v>
      </c>
      <c r="BK318" s="143">
        <f>ROUND(I318*H318,2)</f>
        <v>0</v>
      </c>
      <c r="BL318" s="17" t="s">
        <v>132</v>
      </c>
      <c r="BM318" s="142" t="s">
        <v>776</v>
      </c>
    </row>
    <row r="319" spans="2:65" s="1" customFormat="1" ht="11.25">
      <c r="B319" s="32"/>
      <c r="D319" s="144" t="s">
        <v>134</v>
      </c>
      <c r="F319" s="145" t="s">
        <v>775</v>
      </c>
      <c r="I319" s="146"/>
      <c r="L319" s="32"/>
      <c r="M319" s="147"/>
      <c r="U319" s="56"/>
      <c r="AT319" s="17" t="s">
        <v>134</v>
      </c>
      <c r="AU319" s="17" t="s">
        <v>83</v>
      </c>
    </row>
    <row r="320" spans="2:65" s="1" customFormat="1" ht="24.2" customHeight="1">
      <c r="B320" s="32"/>
      <c r="C320" s="131" t="s">
        <v>363</v>
      </c>
      <c r="D320" s="131" t="s">
        <v>127</v>
      </c>
      <c r="E320" s="132" t="s">
        <v>777</v>
      </c>
      <c r="F320" s="133" t="s">
        <v>778</v>
      </c>
      <c r="G320" s="134" t="s">
        <v>423</v>
      </c>
      <c r="H320" s="135">
        <v>9</v>
      </c>
      <c r="I320" s="136"/>
      <c r="J320" s="137">
        <f>ROUND(I320*H320,2)</f>
        <v>0</v>
      </c>
      <c r="K320" s="133" t="s">
        <v>1</v>
      </c>
      <c r="L320" s="32"/>
      <c r="M320" s="138" t="s">
        <v>1</v>
      </c>
      <c r="N320" s="139" t="s">
        <v>38</v>
      </c>
      <c r="P320" s="140">
        <f>O320*H320</f>
        <v>0</v>
      </c>
      <c r="Q320" s="140">
        <v>8.7419999999999998E-2</v>
      </c>
      <c r="R320" s="140">
        <f>Q320*H320</f>
        <v>0.78678000000000003</v>
      </c>
      <c r="S320" s="140">
        <v>0</v>
      </c>
      <c r="T320" s="140">
        <f>S320*H320</f>
        <v>0</v>
      </c>
      <c r="U320" s="141" t="s">
        <v>1</v>
      </c>
      <c r="AR320" s="142" t="s">
        <v>132</v>
      </c>
      <c r="AT320" s="142" t="s">
        <v>127</v>
      </c>
      <c r="AU320" s="142" t="s">
        <v>83</v>
      </c>
      <c r="AY320" s="17" t="s">
        <v>125</v>
      </c>
      <c r="BE320" s="143">
        <f>IF(N320="základní",J320,0)</f>
        <v>0</v>
      </c>
      <c r="BF320" s="143">
        <f>IF(N320="snížená",J320,0)</f>
        <v>0</v>
      </c>
      <c r="BG320" s="143">
        <f>IF(N320="zákl. přenesená",J320,0)</f>
        <v>0</v>
      </c>
      <c r="BH320" s="143">
        <f>IF(N320="sníž. přenesená",J320,0)</f>
        <v>0</v>
      </c>
      <c r="BI320" s="143">
        <f>IF(N320="nulová",J320,0)</f>
        <v>0</v>
      </c>
      <c r="BJ320" s="17" t="s">
        <v>81</v>
      </c>
      <c r="BK320" s="143">
        <f>ROUND(I320*H320,2)</f>
        <v>0</v>
      </c>
      <c r="BL320" s="17" t="s">
        <v>132</v>
      </c>
      <c r="BM320" s="142" t="s">
        <v>779</v>
      </c>
    </row>
    <row r="321" spans="2:65" s="1" customFormat="1" ht="19.5">
      <c r="B321" s="32"/>
      <c r="D321" s="144" t="s">
        <v>134</v>
      </c>
      <c r="F321" s="145" t="s">
        <v>780</v>
      </c>
      <c r="I321" s="146"/>
      <c r="L321" s="32"/>
      <c r="M321" s="147"/>
      <c r="U321" s="56"/>
      <c r="AT321" s="17" t="s">
        <v>134</v>
      </c>
      <c r="AU321" s="17" t="s">
        <v>83</v>
      </c>
    </row>
    <row r="322" spans="2:65" s="12" customFormat="1" ht="11.25">
      <c r="B322" s="150"/>
      <c r="D322" s="144" t="s">
        <v>138</v>
      </c>
      <c r="E322" s="151" t="s">
        <v>1</v>
      </c>
      <c r="F322" s="152" t="s">
        <v>781</v>
      </c>
      <c r="H322" s="151" t="s">
        <v>1</v>
      </c>
      <c r="I322" s="153"/>
      <c r="L322" s="150"/>
      <c r="M322" s="154"/>
      <c r="U322" s="155"/>
      <c r="AT322" s="151" t="s">
        <v>138</v>
      </c>
      <c r="AU322" s="151" t="s">
        <v>83</v>
      </c>
      <c r="AV322" s="12" t="s">
        <v>81</v>
      </c>
      <c r="AW322" s="12" t="s">
        <v>30</v>
      </c>
      <c r="AX322" s="12" t="s">
        <v>73</v>
      </c>
      <c r="AY322" s="151" t="s">
        <v>125</v>
      </c>
    </row>
    <row r="323" spans="2:65" s="13" customFormat="1" ht="11.25">
      <c r="B323" s="156"/>
      <c r="D323" s="144" t="s">
        <v>138</v>
      </c>
      <c r="E323" s="157" t="s">
        <v>1</v>
      </c>
      <c r="F323" s="158" t="s">
        <v>81</v>
      </c>
      <c r="H323" s="159">
        <v>1</v>
      </c>
      <c r="I323" s="160"/>
      <c r="L323" s="156"/>
      <c r="M323" s="161"/>
      <c r="U323" s="162"/>
      <c r="AT323" s="157" t="s">
        <v>138</v>
      </c>
      <c r="AU323" s="157" t="s">
        <v>83</v>
      </c>
      <c r="AV323" s="13" t="s">
        <v>83</v>
      </c>
      <c r="AW323" s="13" t="s">
        <v>30</v>
      </c>
      <c r="AX323" s="13" t="s">
        <v>73</v>
      </c>
      <c r="AY323" s="157" t="s">
        <v>125</v>
      </c>
    </row>
    <row r="324" spans="2:65" s="12" customFormat="1" ht="11.25">
      <c r="B324" s="150"/>
      <c r="D324" s="144" t="s">
        <v>138</v>
      </c>
      <c r="E324" s="151" t="s">
        <v>1</v>
      </c>
      <c r="F324" s="152" t="s">
        <v>782</v>
      </c>
      <c r="H324" s="151" t="s">
        <v>1</v>
      </c>
      <c r="I324" s="153"/>
      <c r="L324" s="150"/>
      <c r="M324" s="154"/>
      <c r="U324" s="155"/>
      <c r="AT324" s="151" t="s">
        <v>138</v>
      </c>
      <c r="AU324" s="151" t="s">
        <v>83</v>
      </c>
      <c r="AV324" s="12" t="s">
        <v>81</v>
      </c>
      <c r="AW324" s="12" t="s">
        <v>30</v>
      </c>
      <c r="AX324" s="12" t="s">
        <v>73</v>
      </c>
      <c r="AY324" s="151" t="s">
        <v>125</v>
      </c>
    </row>
    <row r="325" spans="2:65" s="13" customFormat="1" ht="11.25">
      <c r="B325" s="156"/>
      <c r="D325" s="144" t="s">
        <v>138</v>
      </c>
      <c r="E325" s="157" t="s">
        <v>1</v>
      </c>
      <c r="F325" s="158" t="s">
        <v>194</v>
      </c>
      <c r="H325" s="159">
        <v>8</v>
      </c>
      <c r="I325" s="160"/>
      <c r="L325" s="156"/>
      <c r="M325" s="161"/>
      <c r="U325" s="162"/>
      <c r="AT325" s="157" t="s">
        <v>138</v>
      </c>
      <c r="AU325" s="157" t="s">
        <v>83</v>
      </c>
      <c r="AV325" s="13" t="s">
        <v>83</v>
      </c>
      <c r="AW325" s="13" t="s">
        <v>30</v>
      </c>
      <c r="AX325" s="13" t="s">
        <v>73</v>
      </c>
      <c r="AY325" s="157" t="s">
        <v>125</v>
      </c>
    </row>
    <row r="326" spans="2:65" s="14" customFormat="1" ht="11.25">
      <c r="B326" s="163"/>
      <c r="D326" s="144" t="s">
        <v>138</v>
      </c>
      <c r="E326" s="164" t="s">
        <v>1</v>
      </c>
      <c r="F326" s="165" t="s">
        <v>141</v>
      </c>
      <c r="H326" s="166">
        <v>9</v>
      </c>
      <c r="I326" s="167"/>
      <c r="L326" s="163"/>
      <c r="M326" s="168"/>
      <c r="U326" s="169"/>
      <c r="AT326" s="164" t="s">
        <v>138</v>
      </c>
      <c r="AU326" s="164" t="s">
        <v>83</v>
      </c>
      <c r="AV326" s="14" t="s">
        <v>132</v>
      </c>
      <c r="AW326" s="14" t="s">
        <v>30</v>
      </c>
      <c r="AX326" s="14" t="s">
        <v>81</v>
      </c>
      <c r="AY326" s="164" t="s">
        <v>125</v>
      </c>
    </row>
    <row r="327" spans="2:65" s="1" customFormat="1" ht="24.2" customHeight="1">
      <c r="B327" s="32"/>
      <c r="C327" s="170" t="s">
        <v>369</v>
      </c>
      <c r="D327" s="170" t="s">
        <v>190</v>
      </c>
      <c r="E327" s="171" t="s">
        <v>783</v>
      </c>
      <c r="F327" s="172" t="s">
        <v>784</v>
      </c>
      <c r="G327" s="173" t="s">
        <v>423</v>
      </c>
      <c r="H327" s="174">
        <v>1</v>
      </c>
      <c r="I327" s="175"/>
      <c r="J327" s="176">
        <f>ROUND(I327*H327,2)</f>
        <v>0</v>
      </c>
      <c r="K327" s="172" t="s">
        <v>1</v>
      </c>
      <c r="L327" s="177"/>
      <c r="M327" s="178" t="s">
        <v>1</v>
      </c>
      <c r="N327" s="179" t="s">
        <v>38</v>
      </c>
      <c r="P327" s="140">
        <f>O327*H327</f>
        <v>0</v>
      </c>
      <c r="Q327" s="140">
        <v>6.8000000000000005E-2</v>
      </c>
      <c r="R327" s="140">
        <f>Q327*H327</f>
        <v>6.8000000000000005E-2</v>
      </c>
      <c r="S327" s="140">
        <v>0</v>
      </c>
      <c r="T327" s="140">
        <f>S327*H327</f>
        <v>0</v>
      </c>
      <c r="U327" s="141" t="s">
        <v>1</v>
      </c>
      <c r="AR327" s="142" t="s">
        <v>194</v>
      </c>
      <c r="AT327" s="142" t="s">
        <v>190</v>
      </c>
      <c r="AU327" s="142" t="s">
        <v>83</v>
      </c>
      <c r="AY327" s="17" t="s">
        <v>125</v>
      </c>
      <c r="BE327" s="143">
        <f>IF(N327="základní",J327,0)</f>
        <v>0</v>
      </c>
      <c r="BF327" s="143">
        <f>IF(N327="snížená",J327,0)</f>
        <v>0</v>
      </c>
      <c r="BG327" s="143">
        <f>IF(N327="zákl. přenesená",J327,0)</f>
        <v>0</v>
      </c>
      <c r="BH327" s="143">
        <f>IF(N327="sníž. přenesená",J327,0)</f>
        <v>0</v>
      </c>
      <c r="BI327" s="143">
        <f>IF(N327="nulová",J327,0)</f>
        <v>0</v>
      </c>
      <c r="BJ327" s="17" t="s">
        <v>81</v>
      </c>
      <c r="BK327" s="143">
        <f>ROUND(I327*H327,2)</f>
        <v>0</v>
      </c>
      <c r="BL327" s="17" t="s">
        <v>132</v>
      </c>
      <c r="BM327" s="142" t="s">
        <v>785</v>
      </c>
    </row>
    <row r="328" spans="2:65" s="1" customFormat="1" ht="19.5">
      <c r="B328" s="32"/>
      <c r="D328" s="144" t="s">
        <v>134</v>
      </c>
      <c r="F328" s="145" t="s">
        <v>784</v>
      </c>
      <c r="I328" s="146"/>
      <c r="L328" s="32"/>
      <c r="M328" s="147"/>
      <c r="U328" s="56"/>
      <c r="AT328" s="17" t="s">
        <v>134</v>
      </c>
      <c r="AU328" s="17" t="s">
        <v>83</v>
      </c>
    </row>
    <row r="329" spans="2:65" s="1" customFormat="1" ht="24.2" customHeight="1">
      <c r="B329" s="32"/>
      <c r="C329" s="170" t="s">
        <v>375</v>
      </c>
      <c r="D329" s="170" t="s">
        <v>190</v>
      </c>
      <c r="E329" s="171" t="s">
        <v>786</v>
      </c>
      <c r="F329" s="172" t="s">
        <v>787</v>
      </c>
      <c r="G329" s="173" t="s">
        <v>423</v>
      </c>
      <c r="H329" s="174">
        <v>8</v>
      </c>
      <c r="I329" s="175"/>
      <c r="J329" s="176">
        <f>ROUND(I329*H329,2)</f>
        <v>0</v>
      </c>
      <c r="K329" s="172" t="s">
        <v>1</v>
      </c>
      <c r="L329" s="177"/>
      <c r="M329" s="178" t="s">
        <v>1</v>
      </c>
      <c r="N329" s="179" t="s">
        <v>38</v>
      </c>
      <c r="P329" s="140">
        <f>O329*H329</f>
        <v>0</v>
      </c>
      <c r="Q329" s="140">
        <v>8.1000000000000003E-2</v>
      </c>
      <c r="R329" s="140">
        <f>Q329*H329</f>
        <v>0.64800000000000002</v>
      </c>
      <c r="S329" s="140">
        <v>0</v>
      </c>
      <c r="T329" s="140">
        <f>S329*H329</f>
        <v>0</v>
      </c>
      <c r="U329" s="141" t="s">
        <v>1</v>
      </c>
      <c r="AR329" s="142" t="s">
        <v>194</v>
      </c>
      <c r="AT329" s="142" t="s">
        <v>190</v>
      </c>
      <c r="AU329" s="142" t="s">
        <v>83</v>
      </c>
      <c r="AY329" s="17" t="s">
        <v>125</v>
      </c>
      <c r="BE329" s="143">
        <f>IF(N329="základní",J329,0)</f>
        <v>0</v>
      </c>
      <c r="BF329" s="143">
        <f>IF(N329="snížená",J329,0)</f>
        <v>0</v>
      </c>
      <c r="BG329" s="143">
        <f>IF(N329="zákl. přenesená",J329,0)</f>
        <v>0</v>
      </c>
      <c r="BH329" s="143">
        <f>IF(N329="sníž. přenesená",J329,0)</f>
        <v>0</v>
      </c>
      <c r="BI329" s="143">
        <f>IF(N329="nulová",J329,0)</f>
        <v>0</v>
      </c>
      <c r="BJ329" s="17" t="s">
        <v>81</v>
      </c>
      <c r="BK329" s="143">
        <f>ROUND(I329*H329,2)</f>
        <v>0</v>
      </c>
      <c r="BL329" s="17" t="s">
        <v>132</v>
      </c>
      <c r="BM329" s="142" t="s">
        <v>788</v>
      </c>
    </row>
    <row r="330" spans="2:65" s="1" customFormat="1" ht="19.5">
      <c r="B330" s="32"/>
      <c r="D330" s="144" t="s">
        <v>134</v>
      </c>
      <c r="F330" s="145" t="s">
        <v>787</v>
      </c>
      <c r="I330" s="146"/>
      <c r="L330" s="32"/>
      <c r="M330" s="147"/>
      <c r="U330" s="56"/>
      <c r="AT330" s="17" t="s">
        <v>134</v>
      </c>
      <c r="AU330" s="17" t="s">
        <v>83</v>
      </c>
    </row>
    <row r="331" spans="2:65" s="1" customFormat="1" ht="33" customHeight="1">
      <c r="B331" s="32"/>
      <c r="C331" s="131" t="s">
        <v>381</v>
      </c>
      <c r="D331" s="131" t="s">
        <v>127</v>
      </c>
      <c r="E331" s="132" t="s">
        <v>789</v>
      </c>
      <c r="F331" s="133" t="s">
        <v>790</v>
      </c>
      <c r="G331" s="134" t="s">
        <v>152</v>
      </c>
      <c r="H331" s="135">
        <v>5.0460000000000003</v>
      </c>
      <c r="I331" s="136"/>
      <c r="J331" s="137">
        <f>ROUND(I331*H331,2)</f>
        <v>0</v>
      </c>
      <c r="K331" s="133" t="s">
        <v>131</v>
      </c>
      <c r="L331" s="32"/>
      <c r="M331" s="138" t="s">
        <v>1</v>
      </c>
      <c r="N331" s="139" t="s">
        <v>38</v>
      </c>
      <c r="P331" s="140">
        <f>O331*H331</f>
        <v>0</v>
      </c>
      <c r="Q331" s="140">
        <v>0</v>
      </c>
      <c r="R331" s="140">
        <f>Q331*H331</f>
        <v>0</v>
      </c>
      <c r="S331" s="140">
        <v>0</v>
      </c>
      <c r="T331" s="140">
        <f>S331*H331</f>
        <v>0</v>
      </c>
      <c r="U331" s="141" t="s">
        <v>1</v>
      </c>
      <c r="AR331" s="142" t="s">
        <v>132</v>
      </c>
      <c r="AT331" s="142" t="s">
        <v>127</v>
      </c>
      <c r="AU331" s="142" t="s">
        <v>83</v>
      </c>
      <c r="AY331" s="17" t="s">
        <v>125</v>
      </c>
      <c r="BE331" s="143">
        <f>IF(N331="základní",J331,0)</f>
        <v>0</v>
      </c>
      <c r="BF331" s="143">
        <f>IF(N331="snížená",J331,0)</f>
        <v>0</v>
      </c>
      <c r="BG331" s="143">
        <f>IF(N331="zákl. přenesená",J331,0)</f>
        <v>0</v>
      </c>
      <c r="BH331" s="143">
        <f>IF(N331="sníž. přenesená",J331,0)</f>
        <v>0</v>
      </c>
      <c r="BI331" s="143">
        <f>IF(N331="nulová",J331,0)</f>
        <v>0</v>
      </c>
      <c r="BJ331" s="17" t="s">
        <v>81</v>
      </c>
      <c r="BK331" s="143">
        <f>ROUND(I331*H331,2)</f>
        <v>0</v>
      </c>
      <c r="BL331" s="17" t="s">
        <v>132</v>
      </c>
      <c r="BM331" s="142" t="s">
        <v>791</v>
      </c>
    </row>
    <row r="332" spans="2:65" s="1" customFormat="1" ht="29.25">
      <c r="B332" s="32"/>
      <c r="D332" s="144" t="s">
        <v>134</v>
      </c>
      <c r="F332" s="145" t="s">
        <v>792</v>
      </c>
      <c r="I332" s="146"/>
      <c r="L332" s="32"/>
      <c r="M332" s="147"/>
      <c r="U332" s="56"/>
      <c r="AT332" s="17" t="s">
        <v>134</v>
      </c>
      <c r="AU332" s="17" t="s">
        <v>83</v>
      </c>
    </row>
    <row r="333" spans="2:65" s="1" customFormat="1" ht="11.25">
      <c r="B333" s="32"/>
      <c r="D333" s="148" t="s">
        <v>136</v>
      </c>
      <c r="F333" s="149" t="s">
        <v>793</v>
      </c>
      <c r="I333" s="146"/>
      <c r="L333" s="32"/>
      <c r="M333" s="147"/>
      <c r="U333" s="56"/>
      <c r="AT333" s="17" t="s">
        <v>136</v>
      </c>
      <c r="AU333" s="17" t="s">
        <v>83</v>
      </c>
    </row>
    <row r="334" spans="2:65" s="12" customFormat="1" ht="11.25">
      <c r="B334" s="150"/>
      <c r="D334" s="144" t="s">
        <v>138</v>
      </c>
      <c r="E334" s="151" t="s">
        <v>1</v>
      </c>
      <c r="F334" s="152" t="s">
        <v>754</v>
      </c>
      <c r="H334" s="151" t="s">
        <v>1</v>
      </c>
      <c r="I334" s="153"/>
      <c r="L334" s="150"/>
      <c r="M334" s="154"/>
      <c r="U334" s="155"/>
      <c r="AT334" s="151" t="s">
        <v>138</v>
      </c>
      <c r="AU334" s="151" t="s">
        <v>83</v>
      </c>
      <c r="AV334" s="12" t="s">
        <v>81</v>
      </c>
      <c r="AW334" s="12" t="s">
        <v>30</v>
      </c>
      <c r="AX334" s="12" t="s">
        <v>73</v>
      </c>
      <c r="AY334" s="151" t="s">
        <v>125</v>
      </c>
    </row>
    <row r="335" spans="2:65" s="13" customFormat="1" ht="11.25">
      <c r="B335" s="156"/>
      <c r="D335" s="144" t="s">
        <v>138</v>
      </c>
      <c r="E335" s="157" t="s">
        <v>1</v>
      </c>
      <c r="F335" s="158" t="s">
        <v>794</v>
      </c>
      <c r="H335" s="159">
        <v>4.3879999999999999</v>
      </c>
      <c r="I335" s="160"/>
      <c r="L335" s="156"/>
      <c r="M335" s="161"/>
      <c r="U335" s="162"/>
      <c r="AT335" s="157" t="s">
        <v>138</v>
      </c>
      <c r="AU335" s="157" t="s">
        <v>83</v>
      </c>
      <c r="AV335" s="13" t="s">
        <v>83</v>
      </c>
      <c r="AW335" s="13" t="s">
        <v>30</v>
      </c>
      <c r="AX335" s="13" t="s">
        <v>73</v>
      </c>
      <c r="AY335" s="157" t="s">
        <v>125</v>
      </c>
    </row>
    <row r="336" spans="2:65" s="12" customFormat="1" ht="11.25">
      <c r="B336" s="150"/>
      <c r="D336" s="144" t="s">
        <v>138</v>
      </c>
      <c r="E336" s="151" t="s">
        <v>1</v>
      </c>
      <c r="F336" s="152" t="s">
        <v>300</v>
      </c>
      <c r="H336" s="151" t="s">
        <v>1</v>
      </c>
      <c r="I336" s="153"/>
      <c r="L336" s="150"/>
      <c r="M336" s="154"/>
      <c r="U336" s="155"/>
      <c r="AT336" s="151" t="s">
        <v>138</v>
      </c>
      <c r="AU336" s="151" t="s">
        <v>83</v>
      </c>
      <c r="AV336" s="12" t="s">
        <v>81</v>
      </c>
      <c r="AW336" s="12" t="s">
        <v>30</v>
      </c>
      <c r="AX336" s="12" t="s">
        <v>73</v>
      </c>
      <c r="AY336" s="151" t="s">
        <v>125</v>
      </c>
    </row>
    <row r="337" spans="2:65" s="13" customFormat="1" ht="11.25">
      <c r="B337" s="156"/>
      <c r="D337" s="144" t="s">
        <v>138</v>
      </c>
      <c r="E337" s="157" t="s">
        <v>1</v>
      </c>
      <c r="F337" s="158" t="s">
        <v>795</v>
      </c>
      <c r="H337" s="159">
        <v>0.65800000000000003</v>
      </c>
      <c r="I337" s="160"/>
      <c r="L337" s="156"/>
      <c r="M337" s="161"/>
      <c r="U337" s="162"/>
      <c r="AT337" s="157" t="s">
        <v>138</v>
      </c>
      <c r="AU337" s="157" t="s">
        <v>83</v>
      </c>
      <c r="AV337" s="13" t="s">
        <v>83</v>
      </c>
      <c r="AW337" s="13" t="s">
        <v>30</v>
      </c>
      <c r="AX337" s="13" t="s">
        <v>73</v>
      </c>
      <c r="AY337" s="157" t="s">
        <v>125</v>
      </c>
    </row>
    <row r="338" spans="2:65" s="14" customFormat="1" ht="11.25">
      <c r="B338" s="163"/>
      <c r="D338" s="144" t="s">
        <v>138</v>
      </c>
      <c r="E338" s="164" t="s">
        <v>1</v>
      </c>
      <c r="F338" s="165" t="s">
        <v>141</v>
      </c>
      <c r="H338" s="166">
        <v>5.0460000000000003</v>
      </c>
      <c r="I338" s="167"/>
      <c r="L338" s="163"/>
      <c r="M338" s="168"/>
      <c r="U338" s="169"/>
      <c r="AT338" s="164" t="s">
        <v>138</v>
      </c>
      <c r="AU338" s="164" t="s">
        <v>83</v>
      </c>
      <c r="AV338" s="14" t="s">
        <v>132</v>
      </c>
      <c r="AW338" s="14" t="s">
        <v>30</v>
      </c>
      <c r="AX338" s="14" t="s">
        <v>81</v>
      </c>
      <c r="AY338" s="164" t="s">
        <v>125</v>
      </c>
    </row>
    <row r="339" spans="2:65" s="11" customFormat="1" ht="22.9" customHeight="1">
      <c r="B339" s="119"/>
      <c r="D339" s="120" t="s">
        <v>72</v>
      </c>
      <c r="E339" s="129" t="s">
        <v>194</v>
      </c>
      <c r="F339" s="129" t="s">
        <v>796</v>
      </c>
      <c r="I339" s="122"/>
      <c r="J339" s="130">
        <f>BK339</f>
        <v>0</v>
      </c>
      <c r="L339" s="119"/>
      <c r="M339" s="124"/>
      <c r="P339" s="125">
        <f>SUM(P340:P516)</f>
        <v>0</v>
      </c>
      <c r="R339" s="125">
        <f>SUM(R340:R516)</f>
        <v>40.572980029999989</v>
      </c>
      <c r="T339" s="125">
        <f>SUM(T340:T516)</f>
        <v>3.68336</v>
      </c>
      <c r="U339" s="126"/>
      <c r="AR339" s="120" t="s">
        <v>81</v>
      </c>
      <c r="AT339" s="127" t="s">
        <v>72</v>
      </c>
      <c r="AU339" s="127" t="s">
        <v>81</v>
      </c>
      <c r="AY339" s="120" t="s">
        <v>125</v>
      </c>
      <c r="BK339" s="128">
        <f>SUM(BK340:BK516)</f>
        <v>0</v>
      </c>
    </row>
    <row r="340" spans="2:65" s="1" customFormat="1" ht="24.2" customHeight="1">
      <c r="B340" s="32"/>
      <c r="C340" s="131" t="s">
        <v>387</v>
      </c>
      <c r="D340" s="131" t="s">
        <v>127</v>
      </c>
      <c r="E340" s="132" t="s">
        <v>797</v>
      </c>
      <c r="F340" s="133" t="s">
        <v>798</v>
      </c>
      <c r="G340" s="134" t="s">
        <v>284</v>
      </c>
      <c r="H340" s="135">
        <v>29.04</v>
      </c>
      <c r="I340" s="136"/>
      <c r="J340" s="137">
        <f>ROUND(I340*H340,2)</f>
        <v>0</v>
      </c>
      <c r="K340" s="133" t="s">
        <v>131</v>
      </c>
      <c r="L340" s="32"/>
      <c r="M340" s="138" t="s">
        <v>1</v>
      </c>
      <c r="N340" s="139" t="s">
        <v>38</v>
      </c>
      <c r="P340" s="140">
        <f>O340*H340</f>
        <v>0</v>
      </c>
      <c r="Q340" s="140">
        <v>1.0000000000000001E-5</v>
      </c>
      <c r="R340" s="140">
        <f>Q340*H340</f>
        <v>2.9040000000000001E-4</v>
      </c>
      <c r="S340" s="140">
        <v>0</v>
      </c>
      <c r="T340" s="140">
        <f>S340*H340</f>
        <v>0</v>
      </c>
      <c r="U340" s="141" t="s">
        <v>1</v>
      </c>
      <c r="AR340" s="142" t="s">
        <v>132</v>
      </c>
      <c r="AT340" s="142" t="s">
        <v>127</v>
      </c>
      <c r="AU340" s="142" t="s">
        <v>83</v>
      </c>
      <c r="AY340" s="17" t="s">
        <v>125</v>
      </c>
      <c r="BE340" s="143">
        <f>IF(N340="základní",J340,0)</f>
        <v>0</v>
      </c>
      <c r="BF340" s="143">
        <f>IF(N340="snížená",J340,0)</f>
        <v>0</v>
      </c>
      <c r="BG340" s="143">
        <f>IF(N340="zákl. přenesená",J340,0)</f>
        <v>0</v>
      </c>
      <c r="BH340" s="143">
        <f>IF(N340="sníž. přenesená",J340,0)</f>
        <v>0</v>
      </c>
      <c r="BI340" s="143">
        <f>IF(N340="nulová",J340,0)</f>
        <v>0</v>
      </c>
      <c r="BJ340" s="17" t="s">
        <v>81</v>
      </c>
      <c r="BK340" s="143">
        <f>ROUND(I340*H340,2)</f>
        <v>0</v>
      </c>
      <c r="BL340" s="17" t="s">
        <v>132</v>
      </c>
      <c r="BM340" s="142" t="s">
        <v>799</v>
      </c>
    </row>
    <row r="341" spans="2:65" s="1" customFormat="1" ht="19.5">
      <c r="B341" s="32"/>
      <c r="D341" s="144" t="s">
        <v>134</v>
      </c>
      <c r="F341" s="145" t="s">
        <v>800</v>
      </c>
      <c r="I341" s="146"/>
      <c r="L341" s="32"/>
      <c r="M341" s="147"/>
      <c r="U341" s="56"/>
      <c r="AT341" s="17" t="s">
        <v>134</v>
      </c>
      <c r="AU341" s="17" t="s">
        <v>83</v>
      </c>
    </row>
    <row r="342" spans="2:65" s="1" customFormat="1" ht="11.25">
      <c r="B342" s="32"/>
      <c r="D342" s="148" t="s">
        <v>136</v>
      </c>
      <c r="F342" s="149" t="s">
        <v>801</v>
      </c>
      <c r="I342" s="146"/>
      <c r="L342" s="32"/>
      <c r="M342" s="147"/>
      <c r="U342" s="56"/>
      <c r="AT342" s="17" t="s">
        <v>136</v>
      </c>
      <c r="AU342" s="17" t="s">
        <v>83</v>
      </c>
    </row>
    <row r="343" spans="2:65" s="12" customFormat="1" ht="11.25">
      <c r="B343" s="150"/>
      <c r="D343" s="144" t="s">
        <v>138</v>
      </c>
      <c r="E343" s="151" t="s">
        <v>1</v>
      </c>
      <c r="F343" s="152" t="s">
        <v>802</v>
      </c>
      <c r="H343" s="151" t="s">
        <v>1</v>
      </c>
      <c r="I343" s="153"/>
      <c r="L343" s="150"/>
      <c r="M343" s="154"/>
      <c r="U343" s="155"/>
      <c r="AT343" s="151" t="s">
        <v>138</v>
      </c>
      <c r="AU343" s="151" t="s">
        <v>83</v>
      </c>
      <c r="AV343" s="12" t="s">
        <v>81</v>
      </c>
      <c r="AW343" s="12" t="s">
        <v>30</v>
      </c>
      <c r="AX343" s="12" t="s">
        <v>73</v>
      </c>
      <c r="AY343" s="151" t="s">
        <v>125</v>
      </c>
    </row>
    <row r="344" spans="2:65" s="13" customFormat="1" ht="11.25">
      <c r="B344" s="156"/>
      <c r="D344" s="144" t="s">
        <v>138</v>
      </c>
      <c r="E344" s="157" t="s">
        <v>1</v>
      </c>
      <c r="F344" s="158" t="s">
        <v>803</v>
      </c>
      <c r="H344" s="159">
        <v>14.96</v>
      </c>
      <c r="I344" s="160"/>
      <c r="L344" s="156"/>
      <c r="M344" s="161"/>
      <c r="U344" s="162"/>
      <c r="AT344" s="157" t="s">
        <v>138</v>
      </c>
      <c r="AU344" s="157" t="s">
        <v>83</v>
      </c>
      <c r="AV344" s="13" t="s">
        <v>83</v>
      </c>
      <c r="AW344" s="13" t="s">
        <v>30</v>
      </c>
      <c r="AX344" s="13" t="s">
        <v>73</v>
      </c>
      <c r="AY344" s="157" t="s">
        <v>125</v>
      </c>
    </row>
    <row r="345" spans="2:65" s="13" customFormat="1" ht="11.25">
      <c r="B345" s="156"/>
      <c r="D345" s="144" t="s">
        <v>138</v>
      </c>
      <c r="E345" s="157" t="s">
        <v>1</v>
      </c>
      <c r="F345" s="158" t="s">
        <v>804</v>
      </c>
      <c r="H345" s="159">
        <v>14.08</v>
      </c>
      <c r="I345" s="160"/>
      <c r="L345" s="156"/>
      <c r="M345" s="161"/>
      <c r="U345" s="162"/>
      <c r="AT345" s="157" t="s">
        <v>138</v>
      </c>
      <c r="AU345" s="157" t="s">
        <v>83</v>
      </c>
      <c r="AV345" s="13" t="s">
        <v>83</v>
      </c>
      <c r="AW345" s="13" t="s">
        <v>30</v>
      </c>
      <c r="AX345" s="13" t="s">
        <v>73</v>
      </c>
      <c r="AY345" s="157" t="s">
        <v>125</v>
      </c>
    </row>
    <row r="346" spans="2:65" s="14" customFormat="1" ht="11.25">
      <c r="B346" s="163"/>
      <c r="D346" s="144" t="s">
        <v>138</v>
      </c>
      <c r="E346" s="164" t="s">
        <v>1</v>
      </c>
      <c r="F346" s="165" t="s">
        <v>141</v>
      </c>
      <c r="H346" s="166">
        <v>29.04</v>
      </c>
      <c r="I346" s="167"/>
      <c r="L346" s="163"/>
      <c r="M346" s="168"/>
      <c r="U346" s="169"/>
      <c r="AT346" s="164" t="s">
        <v>138</v>
      </c>
      <c r="AU346" s="164" t="s">
        <v>83</v>
      </c>
      <c r="AV346" s="14" t="s">
        <v>132</v>
      </c>
      <c r="AW346" s="14" t="s">
        <v>30</v>
      </c>
      <c r="AX346" s="14" t="s">
        <v>81</v>
      </c>
      <c r="AY346" s="164" t="s">
        <v>125</v>
      </c>
    </row>
    <row r="347" spans="2:65" s="1" customFormat="1" ht="24.2" customHeight="1">
      <c r="B347" s="32"/>
      <c r="C347" s="170" t="s">
        <v>392</v>
      </c>
      <c r="D347" s="170" t="s">
        <v>190</v>
      </c>
      <c r="E347" s="171" t="s">
        <v>805</v>
      </c>
      <c r="F347" s="172" t="s">
        <v>806</v>
      </c>
      <c r="G347" s="173" t="s">
        <v>284</v>
      </c>
      <c r="H347" s="174">
        <v>29.911000000000001</v>
      </c>
      <c r="I347" s="175"/>
      <c r="J347" s="176">
        <f>ROUND(I347*H347,2)</f>
        <v>0</v>
      </c>
      <c r="K347" s="172" t="s">
        <v>131</v>
      </c>
      <c r="L347" s="177"/>
      <c r="M347" s="178" t="s">
        <v>1</v>
      </c>
      <c r="N347" s="179" t="s">
        <v>38</v>
      </c>
      <c r="P347" s="140">
        <f>O347*H347</f>
        <v>0</v>
      </c>
      <c r="Q347" s="140">
        <v>2.6700000000000001E-3</v>
      </c>
      <c r="R347" s="140">
        <f>Q347*H347</f>
        <v>7.9862370000000002E-2</v>
      </c>
      <c r="S347" s="140">
        <v>0</v>
      </c>
      <c r="T347" s="140">
        <f>S347*H347</f>
        <v>0</v>
      </c>
      <c r="U347" s="141" t="s">
        <v>1</v>
      </c>
      <c r="AR347" s="142" t="s">
        <v>194</v>
      </c>
      <c r="AT347" s="142" t="s">
        <v>190</v>
      </c>
      <c r="AU347" s="142" t="s">
        <v>83</v>
      </c>
      <c r="AY347" s="17" t="s">
        <v>125</v>
      </c>
      <c r="BE347" s="143">
        <f>IF(N347="základní",J347,0)</f>
        <v>0</v>
      </c>
      <c r="BF347" s="143">
        <f>IF(N347="snížená",J347,0)</f>
        <v>0</v>
      </c>
      <c r="BG347" s="143">
        <f>IF(N347="zákl. přenesená",J347,0)</f>
        <v>0</v>
      </c>
      <c r="BH347" s="143">
        <f>IF(N347="sníž. přenesená",J347,0)</f>
        <v>0</v>
      </c>
      <c r="BI347" s="143">
        <f>IF(N347="nulová",J347,0)</f>
        <v>0</v>
      </c>
      <c r="BJ347" s="17" t="s">
        <v>81</v>
      </c>
      <c r="BK347" s="143">
        <f>ROUND(I347*H347,2)</f>
        <v>0</v>
      </c>
      <c r="BL347" s="17" t="s">
        <v>132</v>
      </c>
      <c r="BM347" s="142" t="s">
        <v>807</v>
      </c>
    </row>
    <row r="348" spans="2:65" s="1" customFormat="1" ht="19.5">
      <c r="B348" s="32"/>
      <c r="D348" s="144" t="s">
        <v>134</v>
      </c>
      <c r="F348" s="145" t="s">
        <v>806</v>
      </c>
      <c r="I348" s="146"/>
      <c r="L348" s="32"/>
      <c r="M348" s="147"/>
      <c r="U348" s="56"/>
      <c r="AT348" s="17" t="s">
        <v>134</v>
      </c>
      <c r="AU348" s="17" t="s">
        <v>83</v>
      </c>
    </row>
    <row r="349" spans="2:65" s="13" customFormat="1" ht="11.25">
      <c r="B349" s="156"/>
      <c r="D349" s="144" t="s">
        <v>138</v>
      </c>
      <c r="F349" s="158" t="s">
        <v>808</v>
      </c>
      <c r="H349" s="159">
        <v>29.911000000000001</v>
      </c>
      <c r="I349" s="160"/>
      <c r="L349" s="156"/>
      <c r="M349" s="161"/>
      <c r="U349" s="162"/>
      <c r="AT349" s="157" t="s">
        <v>138</v>
      </c>
      <c r="AU349" s="157" t="s">
        <v>83</v>
      </c>
      <c r="AV349" s="13" t="s">
        <v>83</v>
      </c>
      <c r="AW349" s="13" t="s">
        <v>4</v>
      </c>
      <c r="AX349" s="13" t="s">
        <v>81</v>
      </c>
      <c r="AY349" s="157" t="s">
        <v>125</v>
      </c>
    </row>
    <row r="350" spans="2:65" s="1" customFormat="1" ht="24.2" customHeight="1">
      <c r="B350" s="32"/>
      <c r="C350" s="131" t="s">
        <v>397</v>
      </c>
      <c r="D350" s="131" t="s">
        <v>127</v>
      </c>
      <c r="E350" s="132" t="s">
        <v>809</v>
      </c>
      <c r="F350" s="133" t="s">
        <v>810</v>
      </c>
      <c r="G350" s="134" t="s">
        <v>284</v>
      </c>
      <c r="H350" s="135">
        <v>202.3</v>
      </c>
      <c r="I350" s="136"/>
      <c r="J350" s="137">
        <f>ROUND(I350*H350,2)</f>
        <v>0</v>
      </c>
      <c r="K350" s="133" t="s">
        <v>131</v>
      </c>
      <c r="L350" s="32"/>
      <c r="M350" s="138" t="s">
        <v>1</v>
      </c>
      <c r="N350" s="139" t="s">
        <v>38</v>
      </c>
      <c r="P350" s="140">
        <f>O350*H350</f>
        <v>0</v>
      </c>
      <c r="Q350" s="140">
        <v>2.0000000000000002E-5</v>
      </c>
      <c r="R350" s="140">
        <f>Q350*H350</f>
        <v>4.046000000000001E-3</v>
      </c>
      <c r="S350" s="140">
        <v>0</v>
      </c>
      <c r="T350" s="140">
        <f>S350*H350</f>
        <v>0</v>
      </c>
      <c r="U350" s="141" t="s">
        <v>1</v>
      </c>
      <c r="AR350" s="142" t="s">
        <v>132</v>
      </c>
      <c r="AT350" s="142" t="s">
        <v>127</v>
      </c>
      <c r="AU350" s="142" t="s">
        <v>83</v>
      </c>
      <c r="AY350" s="17" t="s">
        <v>125</v>
      </c>
      <c r="BE350" s="143">
        <f>IF(N350="základní",J350,0)</f>
        <v>0</v>
      </c>
      <c r="BF350" s="143">
        <f>IF(N350="snížená",J350,0)</f>
        <v>0</v>
      </c>
      <c r="BG350" s="143">
        <f>IF(N350="zákl. přenesená",J350,0)</f>
        <v>0</v>
      </c>
      <c r="BH350" s="143">
        <f>IF(N350="sníž. přenesená",J350,0)</f>
        <v>0</v>
      </c>
      <c r="BI350" s="143">
        <f>IF(N350="nulová",J350,0)</f>
        <v>0</v>
      </c>
      <c r="BJ350" s="17" t="s">
        <v>81</v>
      </c>
      <c r="BK350" s="143">
        <f>ROUND(I350*H350,2)</f>
        <v>0</v>
      </c>
      <c r="BL350" s="17" t="s">
        <v>132</v>
      </c>
      <c r="BM350" s="142" t="s">
        <v>811</v>
      </c>
    </row>
    <row r="351" spans="2:65" s="1" customFormat="1" ht="19.5">
      <c r="B351" s="32"/>
      <c r="D351" s="144" t="s">
        <v>134</v>
      </c>
      <c r="F351" s="145" t="s">
        <v>812</v>
      </c>
      <c r="I351" s="146"/>
      <c r="L351" s="32"/>
      <c r="M351" s="147"/>
      <c r="U351" s="56"/>
      <c r="AT351" s="17" t="s">
        <v>134</v>
      </c>
      <c r="AU351" s="17" t="s">
        <v>83</v>
      </c>
    </row>
    <row r="352" spans="2:65" s="1" customFormat="1" ht="11.25">
      <c r="B352" s="32"/>
      <c r="D352" s="148" t="s">
        <v>136</v>
      </c>
      <c r="F352" s="149" t="s">
        <v>813</v>
      </c>
      <c r="I352" s="146"/>
      <c r="L352" s="32"/>
      <c r="M352" s="147"/>
      <c r="U352" s="56"/>
      <c r="AT352" s="17" t="s">
        <v>136</v>
      </c>
      <c r="AU352" s="17" t="s">
        <v>83</v>
      </c>
    </row>
    <row r="353" spans="2:65" s="12" customFormat="1" ht="11.25">
      <c r="B353" s="150"/>
      <c r="D353" s="144" t="s">
        <v>138</v>
      </c>
      <c r="E353" s="151" t="s">
        <v>1</v>
      </c>
      <c r="F353" s="152" t="s">
        <v>720</v>
      </c>
      <c r="H353" s="151" t="s">
        <v>1</v>
      </c>
      <c r="I353" s="153"/>
      <c r="L353" s="150"/>
      <c r="M353" s="154"/>
      <c r="U353" s="155"/>
      <c r="AT353" s="151" t="s">
        <v>138</v>
      </c>
      <c r="AU353" s="151" t="s">
        <v>83</v>
      </c>
      <c r="AV353" s="12" t="s">
        <v>81</v>
      </c>
      <c r="AW353" s="12" t="s">
        <v>30</v>
      </c>
      <c r="AX353" s="12" t="s">
        <v>73</v>
      </c>
      <c r="AY353" s="151" t="s">
        <v>125</v>
      </c>
    </row>
    <row r="354" spans="2:65" s="13" customFormat="1" ht="11.25">
      <c r="B354" s="156"/>
      <c r="D354" s="144" t="s">
        <v>138</v>
      </c>
      <c r="E354" s="157" t="s">
        <v>1</v>
      </c>
      <c r="F354" s="158" t="s">
        <v>814</v>
      </c>
      <c r="H354" s="159">
        <v>202.3</v>
      </c>
      <c r="I354" s="160"/>
      <c r="L354" s="156"/>
      <c r="M354" s="161"/>
      <c r="U354" s="162"/>
      <c r="AT354" s="157" t="s">
        <v>138</v>
      </c>
      <c r="AU354" s="157" t="s">
        <v>83</v>
      </c>
      <c r="AV354" s="13" t="s">
        <v>83</v>
      </c>
      <c r="AW354" s="13" t="s">
        <v>30</v>
      </c>
      <c r="AX354" s="13" t="s">
        <v>73</v>
      </c>
      <c r="AY354" s="157" t="s">
        <v>125</v>
      </c>
    </row>
    <row r="355" spans="2:65" s="14" customFormat="1" ht="11.25">
      <c r="B355" s="163"/>
      <c r="D355" s="144" t="s">
        <v>138</v>
      </c>
      <c r="E355" s="164" t="s">
        <v>1</v>
      </c>
      <c r="F355" s="165" t="s">
        <v>141</v>
      </c>
      <c r="H355" s="166">
        <v>202.3</v>
      </c>
      <c r="I355" s="167"/>
      <c r="L355" s="163"/>
      <c r="M355" s="168"/>
      <c r="U355" s="169"/>
      <c r="AT355" s="164" t="s">
        <v>138</v>
      </c>
      <c r="AU355" s="164" t="s">
        <v>83</v>
      </c>
      <c r="AV355" s="14" t="s">
        <v>132</v>
      </c>
      <c r="AW355" s="14" t="s">
        <v>30</v>
      </c>
      <c r="AX355" s="14" t="s">
        <v>81</v>
      </c>
      <c r="AY355" s="164" t="s">
        <v>125</v>
      </c>
    </row>
    <row r="356" spans="2:65" s="1" customFormat="1" ht="24.2" customHeight="1">
      <c r="B356" s="32"/>
      <c r="C356" s="170" t="s">
        <v>403</v>
      </c>
      <c r="D356" s="170" t="s">
        <v>190</v>
      </c>
      <c r="E356" s="171" t="s">
        <v>815</v>
      </c>
      <c r="F356" s="172" t="s">
        <v>816</v>
      </c>
      <c r="G356" s="173" t="s">
        <v>284</v>
      </c>
      <c r="H356" s="174">
        <v>208.369</v>
      </c>
      <c r="I356" s="175"/>
      <c r="J356" s="176">
        <f>ROUND(I356*H356,2)</f>
        <v>0</v>
      </c>
      <c r="K356" s="172" t="s">
        <v>131</v>
      </c>
      <c r="L356" s="177"/>
      <c r="M356" s="178" t="s">
        <v>1</v>
      </c>
      <c r="N356" s="179" t="s">
        <v>38</v>
      </c>
      <c r="P356" s="140">
        <f>O356*H356</f>
        <v>0</v>
      </c>
      <c r="Q356" s="140">
        <v>9.7000000000000003E-3</v>
      </c>
      <c r="R356" s="140">
        <f>Q356*H356</f>
        <v>2.0211793</v>
      </c>
      <c r="S356" s="140">
        <v>0</v>
      </c>
      <c r="T356" s="140">
        <f>S356*H356</f>
        <v>0</v>
      </c>
      <c r="U356" s="141" t="s">
        <v>1</v>
      </c>
      <c r="AR356" s="142" t="s">
        <v>194</v>
      </c>
      <c r="AT356" s="142" t="s">
        <v>190</v>
      </c>
      <c r="AU356" s="142" t="s">
        <v>83</v>
      </c>
      <c r="AY356" s="17" t="s">
        <v>125</v>
      </c>
      <c r="BE356" s="143">
        <f>IF(N356="základní",J356,0)</f>
        <v>0</v>
      </c>
      <c r="BF356" s="143">
        <f>IF(N356="snížená",J356,0)</f>
        <v>0</v>
      </c>
      <c r="BG356" s="143">
        <f>IF(N356="zákl. přenesená",J356,0)</f>
        <v>0</v>
      </c>
      <c r="BH356" s="143">
        <f>IF(N356="sníž. přenesená",J356,0)</f>
        <v>0</v>
      </c>
      <c r="BI356" s="143">
        <f>IF(N356="nulová",J356,0)</f>
        <v>0</v>
      </c>
      <c r="BJ356" s="17" t="s">
        <v>81</v>
      </c>
      <c r="BK356" s="143">
        <f>ROUND(I356*H356,2)</f>
        <v>0</v>
      </c>
      <c r="BL356" s="17" t="s">
        <v>132</v>
      </c>
      <c r="BM356" s="142" t="s">
        <v>817</v>
      </c>
    </row>
    <row r="357" spans="2:65" s="1" customFormat="1" ht="19.5">
      <c r="B357" s="32"/>
      <c r="D357" s="144" t="s">
        <v>134</v>
      </c>
      <c r="F357" s="145" t="s">
        <v>816</v>
      </c>
      <c r="I357" s="146"/>
      <c r="L357" s="32"/>
      <c r="M357" s="147"/>
      <c r="U357" s="56"/>
      <c r="AT357" s="17" t="s">
        <v>134</v>
      </c>
      <c r="AU357" s="17" t="s">
        <v>83</v>
      </c>
    </row>
    <row r="358" spans="2:65" s="13" customFormat="1" ht="11.25">
      <c r="B358" s="156"/>
      <c r="D358" s="144" t="s">
        <v>138</v>
      </c>
      <c r="F358" s="158" t="s">
        <v>818</v>
      </c>
      <c r="H358" s="159">
        <v>208.369</v>
      </c>
      <c r="I358" s="160"/>
      <c r="L358" s="156"/>
      <c r="M358" s="161"/>
      <c r="U358" s="162"/>
      <c r="AT358" s="157" t="s">
        <v>138</v>
      </c>
      <c r="AU358" s="157" t="s">
        <v>83</v>
      </c>
      <c r="AV358" s="13" t="s">
        <v>83</v>
      </c>
      <c r="AW358" s="13" t="s">
        <v>4</v>
      </c>
      <c r="AX358" s="13" t="s">
        <v>81</v>
      </c>
      <c r="AY358" s="157" t="s">
        <v>125</v>
      </c>
    </row>
    <row r="359" spans="2:65" s="1" customFormat="1" ht="33" customHeight="1">
      <c r="B359" s="32"/>
      <c r="C359" s="131" t="s">
        <v>408</v>
      </c>
      <c r="D359" s="131" t="s">
        <v>127</v>
      </c>
      <c r="E359" s="132" t="s">
        <v>819</v>
      </c>
      <c r="F359" s="133" t="s">
        <v>820</v>
      </c>
      <c r="G359" s="134" t="s">
        <v>423</v>
      </c>
      <c r="H359" s="135">
        <v>24</v>
      </c>
      <c r="I359" s="136"/>
      <c r="J359" s="137">
        <f>ROUND(I359*H359,2)</f>
        <v>0</v>
      </c>
      <c r="K359" s="133" t="s">
        <v>131</v>
      </c>
      <c r="L359" s="32"/>
      <c r="M359" s="138" t="s">
        <v>1</v>
      </c>
      <c r="N359" s="139" t="s">
        <v>38</v>
      </c>
      <c r="P359" s="140">
        <f>O359*H359</f>
        <v>0</v>
      </c>
      <c r="Q359" s="140">
        <v>0</v>
      </c>
      <c r="R359" s="140">
        <f>Q359*H359</f>
        <v>0</v>
      </c>
      <c r="S359" s="140">
        <v>0</v>
      </c>
      <c r="T359" s="140">
        <f>S359*H359</f>
        <v>0</v>
      </c>
      <c r="U359" s="141" t="s">
        <v>1</v>
      </c>
      <c r="AR359" s="142" t="s">
        <v>132</v>
      </c>
      <c r="AT359" s="142" t="s">
        <v>127</v>
      </c>
      <c r="AU359" s="142" t="s">
        <v>83</v>
      </c>
      <c r="AY359" s="17" t="s">
        <v>125</v>
      </c>
      <c r="BE359" s="143">
        <f>IF(N359="základní",J359,0)</f>
        <v>0</v>
      </c>
      <c r="BF359" s="143">
        <f>IF(N359="snížená",J359,0)</f>
        <v>0</v>
      </c>
      <c r="BG359" s="143">
        <f>IF(N359="zákl. přenesená",J359,0)</f>
        <v>0</v>
      </c>
      <c r="BH359" s="143">
        <f>IF(N359="sníž. přenesená",J359,0)</f>
        <v>0</v>
      </c>
      <c r="BI359" s="143">
        <f>IF(N359="nulová",J359,0)</f>
        <v>0</v>
      </c>
      <c r="BJ359" s="17" t="s">
        <v>81</v>
      </c>
      <c r="BK359" s="143">
        <f>ROUND(I359*H359,2)</f>
        <v>0</v>
      </c>
      <c r="BL359" s="17" t="s">
        <v>132</v>
      </c>
      <c r="BM359" s="142" t="s">
        <v>821</v>
      </c>
    </row>
    <row r="360" spans="2:65" s="1" customFormat="1" ht="29.25">
      <c r="B360" s="32"/>
      <c r="D360" s="144" t="s">
        <v>134</v>
      </c>
      <c r="F360" s="145" t="s">
        <v>822</v>
      </c>
      <c r="I360" s="146"/>
      <c r="L360" s="32"/>
      <c r="M360" s="147"/>
      <c r="U360" s="56"/>
      <c r="AT360" s="17" t="s">
        <v>134</v>
      </c>
      <c r="AU360" s="17" t="s">
        <v>83</v>
      </c>
    </row>
    <row r="361" spans="2:65" s="1" customFormat="1" ht="11.25">
      <c r="B361" s="32"/>
      <c r="D361" s="148" t="s">
        <v>136</v>
      </c>
      <c r="F361" s="149" t="s">
        <v>823</v>
      </c>
      <c r="I361" s="146"/>
      <c r="L361" s="32"/>
      <c r="M361" s="147"/>
      <c r="U361" s="56"/>
      <c r="AT361" s="17" t="s">
        <v>136</v>
      </c>
      <c r="AU361" s="17" t="s">
        <v>83</v>
      </c>
    </row>
    <row r="362" spans="2:65" s="12" customFormat="1" ht="11.25">
      <c r="B362" s="150"/>
      <c r="D362" s="144" t="s">
        <v>138</v>
      </c>
      <c r="E362" s="151" t="s">
        <v>1</v>
      </c>
      <c r="F362" s="152" t="s">
        <v>824</v>
      </c>
      <c r="H362" s="151" t="s">
        <v>1</v>
      </c>
      <c r="I362" s="153"/>
      <c r="L362" s="150"/>
      <c r="M362" s="154"/>
      <c r="U362" s="155"/>
      <c r="AT362" s="151" t="s">
        <v>138</v>
      </c>
      <c r="AU362" s="151" t="s">
        <v>83</v>
      </c>
      <c r="AV362" s="12" t="s">
        <v>81</v>
      </c>
      <c r="AW362" s="12" t="s">
        <v>30</v>
      </c>
      <c r="AX362" s="12" t="s">
        <v>73</v>
      </c>
      <c r="AY362" s="151" t="s">
        <v>125</v>
      </c>
    </row>
    <row r="363" spans="2:65" s="13" customFormat="1" ht="11.25">
      <c r="B363" s="156"/>
      <c r="D363" s="144" t="s">
        <v>138</v>
      </c>
      <c r="E363" s="157" t="s">
        <v>1</v>
      </c>
      <c r="F363" s="158" t="s">
        <v>179</v>
      </c>
      <c r="H363" s="159">
        <v>6</v>
      </c>
      <c r="I363" s="160"/>
      <c r="L363" s="156"/>
      <c r="M363" s="161"/>
      <c r="U363" s="162"/>
      <c r="AT363" s="157" t="s">
        <v>138</v>
      </c>
      <c r="AU363" s="157" t="s">
        <v>83</v>
      </c>
      <c r="AV363" s="13" t="s">
        <v>83</v>
      </c>
      <c r="AW363" s="13" t="s">
        <v>30</v>
      </c>
      <c r="AX363" s="13" t="s">
        <v>73</v>
      </c>
      <c r="AY363" s="157" t="s">
        <v>125</v>
      </c>
    </row>
    <row r="364" spans="2:65" s="12" customFormat="1" ht="11.25">
      <c r="B364" s="150"/>
      <c r="D364" s="144" t="s">
        <v>138</v>
      </c>
      <c r="E364" s="151" t="s">
        <v>1</v>
      </c>
      <c r="F364" s="152" t="s">
        <v>825</v>
      </c>
      <c r="H364" s="151" t="s">
        <v>1</v>
      </c>
      <c r="I364" s="153"/>
      <c r="L364" s="150"/>
      <c r="M364" s="154"/>
      <c r="U364" s="155"/>
      <c r="AT364" s="151" t="s">
        <v>138</v>
      </c>
      <c r="AU364" s="151" t="s">
        <v>83</v>
      </c>
      <c r="AV364" s="12" t="s">
        <v>81</v>
      </c>
      <c r="AW364" s="12" t="s">
        <v>30</v>
      </c>
      <c r="AX364" s="12" t="s">
        <v>73</v>
      </c>
      <c r="AY364" s="151" t="s">
        <v>125</v>
      </c>
    </row>
    <row r="365" spans="2:65" s="13" customFormat="1" ht="11.25">
      <c r="B365" s="156"/>
      <c r="D365" s="144" t="s">
        <v>138</v>
      </c>
      <c r="E365" s="157" t="s">
        <v>1</v>
      </c>
      <c r="F365" s="158" t="s">
        <v>179</v>
      </c>
      <c r="H365" s="159">
        <v>6</v>
      </c>
      <c r="I365" s="160"/>
      <c r="L365" s="156"/>
      <c r="M365" s="161"/>
      <c r="U365" s="162"/>
      <c r="AT365" s="157" t="s">
        <v>138</v>
      </c>
      <c r="AU365" s="157" t="s">
        <v>83</v>
      </c>
      <c r="AV365" s="13" t="s">
        <v>83</v>
      </c>
      <c r="AW365" s="13" t="s">
        <v>30</v>
      </c>
      <c r="AX365" s="13" t="s">
        <v>73</v>
      </c>
      <c r="AY365" s="157" t="s">
        <v>125</v>
      </c>
    </row>
    <row r="366" spans="2:65" s="12" customFormat="1" ht="11.25">
      <c r="B366" s="150"/>
      <c r="D366" s="144" t="s">
        <v>138</v>
      </c>
      <c r="E366" s="151" t="s">
        <v>1</v>
      </c>
      <c r="F366" s="152" t="s">
        <v>826</v>
      </c>
      <c r="H366" s="151" t="s">
        <v>1</v>
      </c>
      <c r="I366" s="153"/>
      <c r="L366" s="150"/>
      <c r="M366" s="154"/>
      <c r="U366" s="155"/>
      <c r="AT366" s="151" t="s">
        <v>138</v>
      </c>
      <c r="AU366" s="151" t="s">
        <v>83</v>
      </c>
      <c r="AV366" s="12" t="s">
        <v>81</v>
      </c>
      <c r="AW366" s="12" t="s">
        <v>30</v>
      </c>
      <c r="AX366" s="12" t="s">
        <v>73</v>
      </c>
      <c r="AY366" s="151" t="s">
        <v>125</v>
      </c>
    </row>
    <row r="367" spans="2:65" s="13" customFormat="1" ht="11.25">
      <c r="B367" s="156"/>
      <c r="D367" s="144" t="s">
        <v>138</v>
      </c>
      <c r="E367" s="157" t="s">
        <v>1</v>
      </c>
      <c r="F367" s="158" t="s">
        <v>8</v>
      </c>
      <c r="H367" s="159">
        <v>12</v>
      </c>
      <c r="I367" s="160"/>
      <c r="L367" s="156"/>
      <c r="M367" s="161"/>
      <c r="U367" s="162"/>
      <c r="AT367" s="157" t="s">
        <v>138</v>
      </c>
      <c r="AU367" s="157" t="s">
        <v>83</v>
      </c>
      <c r="AV367" s="13" t="s">
        <v>83</v>
      </c>
      <c r="AW367" s="13" t="s">
        <v>30</v>
      </c>
      <c r="AX367" s="13" t="s">
        <v>73</v>
      </c>
      <c r="AY367" s="157" t="s">
        <v>125</v>
      </c>
    </row>
    <row r="368" spans="2:65" s="14" customFormat="1" ht="11.25">
      <c r="B368" s="163"/>
      <c r="D368" s="144" t="s">
        <v>138</v>
      </c>
      <c r="E368" s="164" t="s">
        <v>1</v>
      </c>
      <c r="F368" s="165" t="s">
        <v>141</v>
      </c>
      <c r="H368" s="166">
        <v>24</v>
      </c>
      <c r="I368" s="167"/>
      <c r="L368" s="163"/>
      <c r="M368" s="168"/>
      <c r="U368" s="169"/>
      <c r="AT368" s="164" t="s">
        <v>138</v>
      </c>
      <c r="AU368" s="164" t="s">
        <v>83</v>
      </c>
      <c r="AV368" s="14" t="s">
        <v>132</v>
      </c>
      <c r="AW368" s="14" t="s">
        <v>30</v>
      </c>
      <c r="AX368" s="14" t="s">
        <v>81</v>
      </c>
      <c r="AY368" s="164" t="s">
        <v>125</v>
      </c>
    </row>
    <row r="369" spans="2:65" s="1" customFormat="1" ht="16.5" customHeight="1">
      <c r="B369" s="32"/>
      <c r="C369" s="170" t="s">
        <v>414</v>
      </c>
      <c r="D369" s="170" t="s">
        <v>190</v>
      </c>
      <c r="E369" s="171" t="s">
        <v>827</v>
      </c>
      <c r="F369" s="172" t="s">
        <v>828</v>
      </c>
      <c r="G369" s="173" t="s">
        <v>423</v>
      </c>
      <c r="H369" s="174">
        <v>6</v>
      </c>
      <c r="I369" s="175"/>
      <c r="J369" s="176">
        <f>ROUND(I369*H369,2)</f>
        <v>0</v>
      </c>
      <c r="K369" s="172" t="s">
        <v>131</v>
      </c>
      <c r="L369" s="177"/>
      <c r="M369" s="178" t="s">
        <v>1</v>
      </c>
      <c r="N369" s="179" t="s">
        <v>38</v>
      </c>
      <c r="P369" s="140">
        <f>O369*H369</f>
        <v>0</v>
      </c>
      <c r="Q369" s="140">
        <v>5.4000000000000001E-4</v>
      </c>
      <c r="R369" s="140">
        <f>Q369*H369</f>
        <v>3.2399999999999998E-3</v>
      </c>
      <c r="S369" s="140">
        <v>0</v>
      </c>
      <c r="T369" s="140">
        <f>S369*H369</f>
        <v>0</v>
      </c>
      <c r="U369" s="141" t="s">
        <v>1</v>
      </c>
      <c r="AR369" s="142" t="s">
        <v>194</v>
      </c>
      <c r="AT369" s="142" t="s">
        <v>190</v>
      </c>
      <c r="AU369" s="142" t="s">
        <v>83</v>
      </c>
      <c r="AY369" s="17" t="s">
        <v>125</v>
      </c>
      <c r="BE369" s="143">
        <f>IF(N369="základní",J369,0)</f>
        <v>0</v>
      </c>
      <c r="BF369" s="143">
        <f>IF(N369="snížená",J369,0)</f>
        <v>0</v>
      </c>
      <c r="BG369" s="143">
        <f>IF(N369="zákl. přenesená",J369,0)</f>
        <v>0</v>
      </c>
      <c r="BH369" s="143">
        <f>IF(N369="sníž. přenesená",J369,0)</f>
        <v>0</v>
      </c>
      <c r="BI369" s="143">
        <f>IF(N369="nulová",J369,0)</f>
        <v>0</v>
      </c>
      <c r="BJ369" s="17" t="s">
        <v>81</v>
      </c>
      <c r="BK369" s="143">
        <f>ROUND(I369*H369,2)</f>
        <v>0</v>
      </c>
      <c r="BL369" s="17" t="s">
        <v>132</v>
      </c>
      <c r="BM369" s="142" t="s">
        <v>829</v>
      </c>
    </row>
    <row r="370" spans="2:65" s="1" customFormat="1" ht="11.25">
      <c r="B370" s="32"/>
      <c r="D370" s="144" t="s">
        <v>134</v>
      </c>
      <c r="F370" s="145" t="s">
        <v>828</v>
      </c>
      <c r="I370" s="146"/>
      <c r="L370" s="32"/>
      <c r="M370" s="147"/>
      <c r="U370" s="56"/>
      <c r="AT370" s="17" t="s">
        <v>134</v>
      </c>
      <c r="AU370" s="17" t="s">
        <v>83</v>
      </c>
    </row>
    <row r="371" spans="2:65" s="1" customFormat="1" ht="16.5" customHeight="1">
      <c r="B371" s="32"/>
      <c r="C371" s="170" t="s">
        <v>420</v>
      </c>
      <c r="D371" s="170" t="s">
        <v>190</v>
      </c>
      <c r="E371" s="171" t="s">
        <v>830</v>
      </c>
      <c r="F371" s="172" t="s">
        <v>831</v>
      </c>
      <c r="G371" s="173" t="s">
        <v>423</v>
      </c>
      <c r="H371" s="174">
        <v>6</v>
      </c>
      <c r="I371" s="175"/>
      <c r="J371" s="176">
        <f>ROUND(I371*H371,2)</f>
        <v>0</v>
      </c>
      <c r="K371" s="172" t="s">
        <v>131</v>
      </c>
      <c r="L371" s="177"/>
      <c r="M371" s="178" t="s">
        <v>1</v>
      </c>
      <c r="N371" s="179" t="s">
        <v>38</v>
      </c>
      <c r="P371" s="140">
        <f>O371*H371</f>
        <v>0</v>
      </c>
      <c r="Q371" s="140">
        <v>6.4999999999999997E-4</v>
      </c>
      <c r="R371" s="140">
        <f>Q371*H371</f>
        <v>3.8999999999999998E-3</v>
      </c>
      <c r="S371" s="140">
        <v>0</v>
      </c>
      <c r="T371" s="140">
        <f>S371*H371</f>
        <v>0</v>
      </c>
      <c r="U371" s="141" t="s">
        <v>1</v>
      </c>
      <c r="AR371" s="142" t="s">
        <v>194</v>
      </c>
      <c r="AT371" s="142" t="s">
        <v>190</v>
      </c>
      <c r="AU371" s="142" t="s">
        <v>83</v>
      </c>
      <c r="AY371" s="17" t="s">
        <v>125</v>
      </c>
      <c r="BE371" s="143">
        <f>IF(N371="základní",J371,0)</f>
        <v>0</v>
      </c>
      <c r="BF371" s="143">
        <f>IF(N371="snížená",J371,0)</f>
        <v>0</v>
      </c>
      <c r="BG371" s="143">
        <f>IF(N371="zákl. přenesená",J371,0)</f>
        <v>0</v>
      </c>
      <c r="BH371" s="143">
        <f>IF(N371="sníž. přenesená",J371,0)</f>
        <v>0</v>
      </c>
      <c r="BI371" s="143">
        <f>IF(N371="nulová",J371,0)</f>
        <v>0</v>
      </c>
      <c r="BJ371" s="17" t="s">
        <v>81</v>
      </c>
      <c r="BK371" s="143">
        <f>ROUND(I371*H371,2)</f>
        <v>0</v>
      </c>
      <c r="BL371" s="17" t="s">
        <v>132</v>
      </c>
      <c r="BM371" s="142" t="s">
        <v>832</v>
      </c>
    </row>
    <row r="372" spans="2:65" s="1" customFormat="1" ht="11.25">
      <c r="B372" s="32"/>
      <c r="D372" s="144" t="s">
        <v>134</v>
      </c>
      <c r="F372" s="145" t="s">
        <v>831</v>
      </c>
      <c r="I372" s="146"/>
      <c r="L372" s="32"/>
      <c r="M372" s="147"/>
      <c r="U372" s="56"/>
      <c r="AT372" s="17" t="s">
        <v>134</v>
      </c>
      <c r="AU372" s="17" t="s">
        <v>83</v>
      </c>
    </row>
    <row r="373" spans="2:65" s="1" customFormat="1" ht="16.5" customHeight="1">
      <c r="B373" s="32"/>
      <c r="C373" s="170" t="s">
        <v>427</v>
      </c>
      <c r="D373" s="170" t="s">
        <v>190</v>
      </c>
      <c r="E373" s="171" t="s">
        <v>833</v>
      </c>
      <c r="F373" s="172" t="s">
        <v>834</v>
      </c>
      <c r="G373" s="173" t="s">
        <v>423</v>
      </c>
      <c r="H373" s="174">
        <v>12</v>
      </c>
      <c r="I373" s="175"/>
      <c r="J373" s="176">
        <f>ROUND(I373*H373,2)</f>
        <v>0</v>
      </c>
      <c r="K373" s="172" t="s">
        <v>131</v>
      </c>
      <c r="L373" s="177"/>
      <c r="M373" s="178" t="s">
        <v>1</v>
      </c>
      <c r="N373" s="179" t="s">
        <v>38</v>
      </c>
      <c r="P373" s="140">
        <f>O373*H373</f>
        <v>0</v>
      </c>
      <c r="Q373" s="140">
        <v>7.2000000000000005E-4</v>
      </c>
      <c r="R373" s="140">
        <f>Q373*H373</f>
        <v>8.6400000000000001E-3</v>
      </c>
      <c r="S373" s="140">
        <v>0</v>
      </c>
      <c r="T373" s="140">
        <f>S373*H373</f>
        <v>0</v>
      </c>
      <c r="U373" s="141" t="s">
        <v>1</v>
      </c>
      <c r="AR373" s="142" t="s">
        <v>194</v>
      </c>
      <c r="AT373" s="142" t="s">
        <v>190</v>
      </c>
      <c r="AU373" s="142" t="s">
        <v>83</v>
      </c>
      <c r="AY373" s="17" t="s">
        <v>125</v>
      </c>
      <c r="BE373" s="143">
        <f>IF(N373="základní",J373,0)</f>
        <v>0</v>
      </c>
      <c r="BF373" s="143">
        <f>IF(N373="snížená",J373,0)</f>
        <v>0</v>
      </c>
      <c r="BG373" s="143">
        <f>IF(N373="zákl. přenesená",J373,0)</f>
        <v>0</v>
      </c>
      <c r="BH373" s="143">
        <f>IF(N373="sníž. přenesená",J373,0)</f>
        <v>0</v>
      </c>
      <c r="BI373" s="143">
        <f>IF(N373="nulová",J373,0)</f>
        <v>0</v>
      </c>
      <c r="BJ373" s="17" t="s">
        <v>81</v>
      </c>
      <c r="BK373" s="143">
        <f>ROUND(I373*H373,2)</f>
        <v>0</v>
      </c>
      <c r="BL373" s="17" t="s">
        <v>132</v>
      </c>
      <c r="BM373" s="142" t="s">
        <v>835</v>
      </c>
    </row>
    <row r="374" spans="2:65" s="1" customFormat="1" ht="11.25">
      <c r="B374" s="32"/>
      <c r="D374" s="144" t="s">
        <v>134</v>
      </c>
      <c r="F374" s="145" t="s">
        <v>834</v>
      </c>
      <c r="I374" s="146"/>
      <c r="L374" s="32"/>
      <c r="M374" s="147"/>
      <c r="U374" s="56"/>
      <c r="AT374" s="17" t="s">
        <v>134</v>
      </c>
      <c r="AU374" s="17" t="s">
        <v>83</v>
      </c>
    </row>
    <row r="375" spans="2:65" s="1" customFormat="1" ht="33" customHeight="1">
      <c r="B375" s="32"/>
      <c r="C375" s="131" t="s">
        <v>431</v>
      </c>
      <c r="D375" s="131" t="s">
        <v>127</v>
      </c>
      <c r="E375" s="132" t="s">
        <v>836</v>
      </c>
      <c r="F375" s="133" t="s">
        <v>837</v>
      </c>
      <c r="G375" s="134" t="s">
        <v>423</v>
      </c>
      <c r="H375" s="135">
        <v>4</v>
      </c>
      <c r="I375" s="136"/>
      <c r="J375" s="137">
        <f>ROUND(I375*H375,2)</f>
        <v>0</v>
      </c>
      <c r="K375" s="133" t="s">
        <v>131</v>
      </c>
      <c r="L375" s="32"/>
      <c r="M375" s="138" t="s">
        <v>1</v>
      </c>
      <c r="N375" s="139" t="s">
        <v>38</v>
      </c>
      <c r="P375" s="140">
        <f>O375*H375</f>
        <v>0</v>
      </c>
      <c r="Q375" s="140">
        <v>0</v>
      </c>
      <c r="R375" s="140">
        <f>Q375*H375</f>
        <v>0</v>
      </c>
      <c r="S375" s="140">
        <v>0</v>
      </c>
      <c r="T375" s="140">
        <f>S375*H375</f>
        <v>0</v>
      </c>
      <c r="U375" s="141" t="s">
        <v>1</v>
      </c>
      <c r="AR375" s="142" t="s">
        <v>132</v>
      </c>
      <c r="AT375" s="142" t="s">
        <v>127</v>
      </c>
      <c r="AU375" s="142" t="s">
        <v>83</v>
      </c>
      <c r="AY375" s="17" t="s">
        <v>125</v>
      </c>
      <c r="BE375" s="143">
        <f>IF(N375="základní",J375,0)</f>
        <v>0</v>
      </c>
      <c r="BF375" s="143">
        <f>IF(N375="snížená",J375,0)</f>
        <v>0</v>
      </c>
      <c r="BG375" s="143">
        <f>IF(N375="zákl. přenesená",J375,0)</f>
        <v>0</v>
      </c>
      <c r="BH375" s="143">
        <f>IF(N375="sníž. přenesená",J375,0)</f>
        <v>0</v>
      </c>
      <c r="BI375" s="143">
        <f>IF(N375="nulová",J375,0)</f>
        <v>0</v>
      </c>
      <c r="BJ375" s="17" t="s">
        <v>81</v>
      </c>
      <c r="BK375" s="143">
        <f>ROUND(I375*H375,2)</f>
        <v>0</v>
      </c>
      <c r="BL375" s="17" t="s">
        <v>132</v>
      </c>
      <c r="BM375" s="142" t="s">
        <v>838</v>
      </c>
    </row>
    <row r="376" spans="2:65" s="1" customFormat="1" ht="19.5">
      <c r="B376" s="32"/>
      <c r="D376" s="144" t="s">
        <v>134</v>
      </c>
      <c r="F376" s="145" t="s">
        <v>839</v>
      </c>
      <c r="I376" s="146"/>
      <c r="L376" s="32"/>
      <c r="M376" s="147"/>
      <c r="U376" s="56"/>
      <c r="AT376" s="17" t="s">
        <v>134</v>
      </c>
      <c r="AU376" s="17" t="s">
        <v>83</v>
      </c>
    </row>
    <row r="377" spans="2:65" s="1" customFormat="1" ht="11.25">
      <c r="B377" s="32"/>
      <c r="D377" s="148" t="s">
        <v>136</v>
      </c>
      <c r="F377" s="149" t="s">
        <v>840</v>
      </c>
      <c r="I377" s="146"/>
      <c r="L377" s="32"/>
      <c r="M377" s="147"/>
      <c r="U377" s="56"/>
      <c r="AT377" s="17" t="s">
        <v>136</v>
      </c>
      <c r="AU377" s="17" t="s">
        <v>83</v>
      </c>
    </row>
    <row r="378" spans="2:65" s="12" customFormat="1" ht="11.25">
      <c r="B378" s="150"/>
      <c r="D378" s="144" t="s">
        <v>138</v>
      </c>
      <c r="E378" s="151" t="s">
        <v>1</v>
      </c>
      <c r="F378" s="152" t="s">
        <v>841</v>
      </c>
      <c r="H378" s="151" t="s">
        <v>1</v>
      </c>
      <c r="I378" s="153"/>
      <c r="L378" s="150"/>
      <c r="M378" s="154"/>
      <c r="U378" s="155"/>
      <c r="AT378" s="151" t="s">
        <v>138</v>
      </c>
      <c r="AU378" s="151" t="s">
        <v>83</v>
      </c>
      <c r="AV378" s="12" t="s">
        <v>81</v>
      </c>
      <c r="AW378" s="12" t="s">
        <v>30</v>
      </c>
      <c r="AX378" s="12" t="s">
        <v>73</v>
      </c>
      <c r="AY378" s="151" t="s">
        <v>125</v>
      </c>
    </row>
    <row r="379" spans="2:65" s="13" customFormat="1" ht="11.25">
      <c r="B379" s="156"/>
      <c r="D379" s="144" t="s">
        <v>138</v>
      </c>
      <c r="E379" s="157" t="s">
        <v>1</v>
      </c>
      <c r="F379" s="158" t="s">
        <v>132</v>
      </c>
      <c r="H379" s="159">
        <v>4</v>
      </c>
      <c r="I379" s="160"/>
      <c r="L379" s="156"/>
      <c r="M379" s="161"/>
      <c r="U379" s="162"/>
      <c r="AT379" s="157" t="s">
        <v>138</v>
      </c>
      <c r="AU379" s="157" t="s">
        <v>83</v>
      </c>
      <c r="AV379" s="13" t="s">
        <v>83</v>
      </c>
      <c r="AW379" s="13" t="s">
        <v>30</v>
      </c>
      <c r="AX379" s="13" t="s">
        <v>73</v>
      </c>
      <c r="AY379" s="157" t="s">
        <v>125</v>
      </c>
    </row>
    <row r="380" spans="2:65" s="14" customFormat="1" ht="11.25">
      <c r="B380" s="163"/>
      <c r="D380" s="144" t="s">
        <v>138</v>
      </c>
      <c r="E380" s="164" t="s">
        <v>1</v>
      </c>
      <c r="F380" s="165" t="s">
        <v>141</v>
      </c>
      <c r="H380" s="166">
        <v>4</v>
      </c>
      <c r="I380" s="167"/>
      <c r="L380" s="163"/>
      <c r="M380" s="168"/>
      <c r="U380" s="169"/>
      <c r="AT380" s="164" t="s">
        <v>138</v>
      </c>
      <c r="AU380" s="164" t="s">
        <v>83</v>
      </c>
      <c r="AV380" s="14" t="s">
        <v>132</v>
      </c>
      <c r="AW380" s="14" t="s">
        <v>30</v>
      </c>
      <c r="AX380" s="14" t="s">
        <v>81</v>
      </c>
      <c r="AY380" s="164" t="s">
        <v>125</v>
      </c>
    </row>
    <row r="381" spans="2:65" s="1" customFormat="1" ht="24.2" customHeight="1">
      <c r="B381" s="32"/>
      <c r="C381" s="170" t="s">
        <v>437</v>
      </c>
      <c r="D381" s="170" t="s">
        <v>190</v>
      </c>
      <c r="E381" s="171" t="s">
        <v>842</v>
      </c>
      <c r="F381" s="172" t="s">
        <v>843</v>
      </c>
      <c r="G381" s="173" t="s">
        <v>423</v>
      </c>
      <c r="H381" s="174">
        <v>4</v>
      </c>
      <c r="I381" s="175"/>
      <c r="J381" s="176">
        <f>ROUND(I381*H381,2)</f>
        <v>0</v>
      </c>
      <c r="K381" s="172" t="s">
        <v>131</v>
      </c>
      <c r="L381" s="177"/>
      <c r="M381" s="178" t="s">
        <v>1</v>
      </c>
      <c r="N381" s="179" t="s">
        <v>38</v>
      </c>
      <c r="P381" s="140">
        <f>O381*H381</f>
        <v>0</v>
      </c>
      <c r="Q381" s="140">
        <v>3.3999999999999998E-3</v>
      </c>
      <c r="R381" s="140">
        <f>Q381*H381</f>
        <v>1.3599999999999999E-2</v>
      </c>
      <c r="S381" s="140">
        <v>0</v>
      </c>
      <c r="T381" s="140">
        <f>S381*H381</f>
        <v>0</v>
      </c>
      <c r="U381" s="141" t="s">
        <v>1</v>
      </c>
      <c r="AR381" s="142" t="s">
        <v>194</v>
      </c>
      <c r="AT381" s="142" t="s">
        <v>190</v>
      </c>
      <c r="AU381" s="142" t="s">
        <v>83</v>
      </c>
      <c r="AY381" s="17" t="s">
        <v>125</v>
      </c>
      <c r="BE381" s="143">
        <f>IF(N381="základní",J381,0)</f>
        <v>0</v>
      </c>
      <c r="BF381" s="143">
        <f>IF(N381="snížená",J381,0)</f>
        <v>0</v>
      </c>
      <c r="BG381" s="143">
        <f>IF(N381="zákl. přenesená",J381,0)</f>
        <v>0</v>
      </c>
      <c r="BH381" s="143">
        <f>IF(N381="sníž. přenesená",J381,0)</f>
        <v>0</v>
      </c>
      <c r="BI381" s="143">
        <f>IF(N381="nulová",J381,0)</f>
        <v>0</v>
      </c>
      <c r="BJ381" s="17" t="s">
        <v>81</v>
      </c>
      <c r="BK381" s="143">
        <f>ROUND(I381*H381,2)</f>
        <v>0</v>
      </c>
      <c r="BL381" s="17" t="s">
        <v>132</v>
      </c>
      <c r="BM381" s="142" t="s">
        <v>844</v>
      </c>
    </row>
    <row r="382" spans="2:65" s="1" customFormat="1" ht="11.25">
      <c r="B382" s="32"/>
      <c r="D382" s="144" t="s">
        <v>134</v>
      </c>
      <c r="F382" s="145" t="s">
        <v>843</v>
      </c>
      <c r="I382" s="146"/>
      <c r="L382" s="32"/>
      <c r="M382" s="147"/>
      <c r="U382" s="56"/>
      <c r="AT382" s="17" t="s">
        <v>134</v>
      </c>
      <c r="AU382" s="17" t="s">
        <v>83</v>
      </c>
    </row>
    <row r="383" spans="2:65" s="1" customFormat="1" ht="24.2" customHeight="1">
      <c r="B383" s="32"/>
      <c r="C383" s="131" t="s">
        <v>441</v>
      </c>
      <c r="D383" s="131" t="s">
        <v>127</v>
      </c>
      <c r="E383" s="132" t="s">
        <v>845</v>
      </c>
      <c r="F383" s="133" t="s">
        <v>846</v>
      </c>
      <c r="G383" s="134" t="s">
        <v>152</v>
      </c>
      <c r="H383" s="135">
        <v>2.036</v>
      </c>
      <c r="I383" s="136"/>
      <c r="J383" s="137">
        <f>ROUND(I383*H383,2)</f>
        <v>0</v>
      </c>
      <c r="K383" s="133" t="s">
        <v>131</v>
      </c>
      <c r="L383" s="32"/>
      <c r="M383" s="138" t="s">
        <v>1</v>
      </c>
      <c r="N383" s="139" t="s">
        <v>38</v>
      </c>
      <c r="P383" s="140">
        <f>O383*H383</f>
        <v>0</v>
      </c>
      <c r="Q383" s="140">
        <v>0</v>
      </c>
      <c r="R383" s="140">
        <f>Q383*H383</f>
        <v>0</v>
      </c>
      <c r="S383" s="140">
        <v>1.76</v>
      </c>
      <c r="T383" s="140">
        <f>S383*H383</f>
        <v>3.5833599999999999</v>
      </c>
      <c r="U383" s="141" t="s">
        <v>1</v>
      </c>
      <c r="AR383" s="142" t="s">
        <v>132</v>
      </c>
      <c r="AT383" s="142" t="s">
        <v>127</v>
      </c>
      <c r="AU383" s="142" t="s">
        <v>83</v>
      </c>
      <c r="AY383" s="17" t="s">
        <v>125</v>
      </c>
      <c r="BE383" s="143">
        <f>IF(N383="základní",J383,0)</f>
        <v>0</v>
      </c>
      <c r="BF383" s="143">
        <f>IF(N383="snížená",J383,0)</f>
        <v>0</v>
      </c>
      <c r="BG383" s="143">
        <f>IF(N383="zákl. přenesená",J383,0)</f>
        <v>0</v>
      </c>
      <c r="BH383" s="143">
        <f>IF(N383="sníž. přenesená",J383,0)</f>
        <v>0</v>
      </c>
      <c r="BI383" s="143">
        <f>IF(N383="nulová",J383,0)</f>
        <v>0</v>
      </c>
      <c r="BJ383" s="17" t="s">
        <v>81</v>
      </c>
      <c r="BK383" s="143">
        <f>ROUND(I383*H383,2)</f>
        <v>0</v>
      </c>
      <c r="BL383" s="17" t="s">
        <v>132</v>
      </c>
      <c r="BM383" s="142" t="s">
        <v>847</v>
      </c>
    </row>
    <row r="384" spans="2:65" s="1" customFormat="1" ht="19.5">
      <c r="B384" s="32"/>
      <c r="D384" s="144" t="s">
        <v>134</v>
      </c>
      <c r="F384" s="145" t="s">
        <v>848</v>
      </c>
      <c r="I384" s="146"/>
      <c r="L384" s="32"/>
      <c r="M384" s="147"/>
      <c r="U384" s="56"/>
      <c r="AT384" s="17" t="s">
        <v>134</v>
      </c>
      <c r="AU384" s="17" t="s">
        <v>83</v>
      </c>
    </row>
    <row r="385" spans="2:65" s="1" customFormat="1" ht="11.25">
      <c r="B385" s="32"/>
      <c r="D385" s="148" t="s">
        <v>136</v>
      </c>
      <c r="F385" s="149" t="s">
        <v>849</v>
      </c>
      <c r="I385" s="146"/>
      <c r="L385" s="32"/>
      <c r="M385" s="147"/>
      <c r="U385" s="56"/>
      <c r="AT385" s="17" t="s">
        <v>136</v>
      </c>
      <c r="AU385" s="17" t="s">
        <v>83</v>
      </c>
    </row>
    <row r="386" spans="2:65" s="12" customFormat="1" ht="11.25">
      <c r="B386" s="150"/>
      <c r="D386" s="144" t="s">
        <v>138</v>
      </c>
      <c r="E386" s="151" t="s">
        <v>1</v>
      </c>
      <c r="F386" s="152" t="s">
        <v>850</v>
      </c>
      <c r="H386" s="151" t="s">
        <v>1</v>
      </c>
      <c r="I386" s="153"/>
      <c r="L386" s="150"/>
      <c r="M386" s="154"/>
      <c r="U386" s="155"/>
      <c r="AT386" s="151" t="s">
        <v>138</v>
      </c>
      <c r="AU386" s="151" t="s">
        <v>83</v>
      </c>
      <c r="AV386" s="12" t="s">
        <v>81</v>
      </c>
      <c r="AW386" s="12" t="s">
        <v>30</v>
      </c>
      <c r="AX386" s="12" t="s">
        <v>73</v>
      </c>
      <c r="AY386" s="151" t="s">
        <v>125</v>
      </c>
    </row>
    <row r="387" spans="2:65" s="13" customFormat="1" ht="11.25">
      <c r="B387" s="156"/>
      <c r="D387" s="144" t="s">
        <v>138</v>
      </c>
      <c r="E387" s="157" t="s">
        <v>1</v>
      </c>
      <c r="F387" s="158" t="s">
        <v>851</v>
      </c>
      <c r="H387" s="159">
        <v>2.036</v>
      </c>
      <c r="I387" s="160"/>
      <c r="L387" s="156"/>
      <c r="M387" s="161"/>
      <c r="U387" s="162"/>
      <c r="AT387" s="157" t="s">
        <v>138</v>
      </c>
      <c r="AU387" s="157" t="s">
        <v>83</v>
      </c>
      <c r="AV387" s="13" t="s">
        <v>83</v>
      </c>
      <c r="AW387" s="13" t="s">
        <v>30</v>
      </c>
      <c r="AX387" s="13" t="s">
        <v>73</v>
      </c>
      <c r="AY387" s="157" t="s">
        <v>125</v>
      </c>
    </row>
    <row r="388" spans="2:65" s="14" customFormat="1" ht="11.25">
      <c r="B388" s="163"/>
      <c r="D388" s="144" t="s">
        <v>138</v>
      </c>
      <c r="E388" s="164" t="s">
        <v>1</v>
      </c>
      <c r="F388" s="165" t="s">
        <v>141</v>
      </c>
      <c r="H388" s="166">
        <v>2.036</v>
      </c>
      <c r="I388" s="167"/>
      <c r="L388" s="163"/>
      <c r="M388" s="168"/>
      <c r="U388" s="169"/>
      <c r="AT388" s="164" t="s">
        <v>138</v>
      </c>
      <c r="AU388" s="164" t="s">
        <v>83</v>
      </c>
      <c r="AV388" s="14" t="s">
        <v>132</v>
      </c>
      <c r="AW388" s="14" t="s">
        <v>30</v>
      </c>
      <c r="AX388" s="14" t="s">
        <v>81</v>
      </c>
      <c r="AY388" s="164" t="s">
        <v>125</v>
      </c>
    </row>
    <row r="389" spans="2:65" s="1" customFormat="1" ht="21.75" customHeight="1">
      <c r="B389" s="32"/>
      <c r="C389" s="131" t="s">
        <v>445</v>
      </c>
      <c r="D389" s="131" t="s">
        <v>127</v>
      </c>
      <c r="E389" s="132" t="s">
        <v>852</v>
      </c>
      <c r="F389" s="133" t="s">
        <v>853</v>
      </c>
      <c r="G389" s="134" t="s">
        <v>284</v>
      </c>
      <c r="H389" s="135">
        <v>29.04</v>
      </c>
      <c r="I389" s="136"/>
      <c r="J389" s="137">
        <f>ROUND(I389*H389,2)</f>
        <v>0</v>
      </c>
      <c r="K389" s="133" t="s">
        <v>131</v>
      </c>
      <c r="L389" s="32"/>
      <c r="M389" s="138" t="s">
        <v>1</v>
      </c>
      <c r="N389" s="139" t="s">
        <v>38</v>
      </c>
      <c r="P389" s="140">
        <f>O389*H389</f>
        <v>0</v>
      </c>
      <c r="Q389" s="140">
        <v>0</v>
      </c>
      <c r="R389" s="140">
        <f>Q389*H389</f>
        <v>0</v>
      </c>
      <c r="S389" s="140">
        <v>0</v>
      </c>
      <c r="T389" s="140">
        <f>S389*H389</f>
        <v>0</v>
      </c>
      <c r="U389" s="141" t="s">
        <v>1</v>
      </c>
      <c r="AR389" s="142" t="s">
        <v>132</v>
      </c>
      <c r="AT389" s="142" t="s">
        <v>127</v>
      </c>
      <c r="AU389" s="142" t="s">
        <v>83</v>
      </c>
      <c r="AY389" s="17" t="s">
        <v>125</v>
      </c>
      <c r="BE389" s="143">
        <f>IF(N389="základní",J389,0)</f>
        <v>0</v>
      </c>
      <c r="BF389" s="143">
        <f>IF(N389="snížená",J389,0)</f>
        <v>0</v>
      </c>
      <c r="BG389" s="143">
        <f>IF(N389="zákl. přenesená",J389,0)</f>
        <v>0</v>
      </c>
      <c r="BH389" s="143">
        <f>IF(N389="sníž. přenesená",J389,0)</f>
        <v>0</v>
      </c>
      <c r="BI389" s="143">
        <f>IF(N389="nulová",J389,0)</f>
        <v>0</v>
      </c>
      <c r="BJ389" s="17" t="s">
        <v>81</v>
      </c>
      <c r="BK389" s="143">
        <f>ROUND(I389*H389,2)</f>
        <v>0</v>
      </c>
      <c r="BL389" s="17" t="s">
        <v>132</v>
      </c>
      <c r="BM389" s="142" t="s">
        <v>854</v>
      </c>
    </row>
    <row r="390" spans="2:65" s="1" customFormat="1" ht="11.25">
      <c r="B390" s="32"/>
      <c r="D390" s="144" t="s">
        <v>134</v>
      </c>
      <c r="F390" s="145" t="s">
        <v>855</v>
      </c>
      <c r="I390" s="146"/>
      <c r="L390" s="32"/>
      <c r="M390" s="147"/>
      <c r="U390" s="56"/>
      <c r="AT390" s="17" t="s">
        <v>134</v>
      </c>
      <c r="AU390" s="17" t="s">
        <v>83</v>
      </c>
    </row>
    <row r="391" spans="2:65" s="1" customFormat="1" ht="11.25">
      <c r="B391" s="32"/>
      <c r="D391" s="148" t="s">
        <v>136</v>
      </c>
      <c r="F391" s="149" t="s">
        <v>856</v>
      </c>
      <c r="I391" s="146"/>
      <c r="L391" s="32"/>
      <c r="M391" s="147"/>
      <c r="U391" s="56"/>
      <c r="AT391" s="17" t="s">
        <v>136</v>
      </c>
      <c r="AU391" s="17" t="s">
        <v>83</v>
      </c>
    </row>
    <row r="392" spans="2:65" s="1" customFormat="1" ht="24.2" customHeight="1">
      <c r="B392" s="32"/>
      <c r="C392" s="131" t="s">
        <v>449</v>
      </c>
      <c r="D392" s="131" t="s">
        <v>127</v>
      </c>
      <c r="E392" s="132" t="s">
        <v>857</v>
      </c>
      <c r="F392" s="133" t="s">
        <v>858</v>
      </c>
      <c r="G392" s="134" t="s">
        <v>423</v>
      </c>
      <c r="H392" s="135">
        <v>13</v>
      </c>
      <c r="I392" s="136"/>
      <c r="J392" s="137">
        <f>ROUND(I392*H392,2)</f>
        <v>0</v>
      </c>
      <c r="K392" s="133" t="s">
        <v>1</v>
      </c>
      <c r="L392" s="32"/>
      <c r="M392" s="138" t="s">
        <v>1</v>
      </c>
      <c r="N392" s="139" t="s">
        <v>38</v>
      </c>
      <c r="P392" s="140">
        <f>O392*H392</f>
        <v>0</v>
      </c>
      <c r="Q392" s="140">
        <v>0.45937</v>
      </c>
      <c r="R392" s="140">
        <f>Q392*H392</f>
        <v>5.9718099999999996</v>
      </c>
      <c r="S392" s="140">
        <v>0</v>
      </c>
      <c r="T392" s="140">
        <f>S392*H392</f>
        <v>0</v>
      </c>
      <c r="U392" s="141" t="s">
        <v>1</v>
      </c>
      <c r="AR392" s="142" t="s">
        <v>132</v>
      </c>
      <c r="AT392" s="142" t="s">
        <v>127</v>
      </c>
      <c r="AU392" s="142" t="s">
        <v>83</v>
      </c>
      <c r="AY392" s="17" t="s">
        <v>125</v>
      </c>
      <c r="BE392" s="143">
        <f>IF(N392="základní",J392,0)</f>
        <v>0</v>
      </c>
      <c r="BF392" s="143">
        <f>IF(N392="snížená",J392,0)</f>
        <v>0</v>
      </c>
      <c r="BG392" s="143">
        <f>IF(N392="zákl. přenesená",J392,0)</f>
        <v>0</v>
      </c>
      <c r="BH392" s="143">
        <f>IF(N392="sníž. přenesená",J392,0)</f>
        <v>0</v>
      </c>
      <c r="BI392" s="143">
        <f>IF(N392="nulová",J392,0)</f>
        <v>0</v>
      </c>
      <c r="BJ392" s="17" t="s">
        <v>81</v>
      </c>
      <c r="BK392" s="143">
        <f>ROUND(I392*H392,2)</f>
        <v>0</v>
      </c>
      <c r="BL392" s="17" t="s">
        <v>132</v>
      </c>
      <c r="BM392" s="142" t="s">
        <v>859</v>
      </c>
    </row>
    <row r="393" spans="2:65" s="1" customFormat="1" ht="19.5">
      <c r="B393" s="32"/>
      <c r="D393" s="144" t="s">
        <v>134</v>
      </c>
      <c r="F393" s="145" t="s">
        <v>860</v>
      </c>
      <c r="I393" s="146"/>
      <c r="L393" s="32"/>
      <c r="M393" s="147"/>
      <c r="U393" s="56"/>
      <c r="AT393" s="17" t="s">
        <v>134</v>
      </c>
      <c r="AU393" s="17" t="s">
        <v>83</v>
      </c>
    </row>
    <row r="394" spans="2:65" s="12" customFormat="1" ht="11.25">
      <c r="B394" s="150"/>
      <c r="D394" s="144" t="s">
        <v>138</v>
      </c>
      <c r="E394" s="151" t="s">
        <v>1</v>
      </c>
      <c r="F394" s="152" t="s">
        <v>861</v>
      </c>
      <c r="H394" s="151" t="s">
        <v>1</v>
      </c>
      <c r="I394" s="153"/>
      <c r="L394" s="150"/>
      <c r="M394" s="154"/>
      <c r="U394" s="155"/>
      <c r="AT394" s="151" t="s">
        <v>138</v>
      </c>
      <c r="AU394" s="151" t="s">
        <v>83</v>
      </c>
      <c r="AV394" s="12" t="s">
        <v>81</v>
      </c>
      <c r="AW394" s="12" t="s">
        <v>30</v>
      </c>
      <c r="AX394" s="12" t="s">
        <v>73</v>
      </c>
      <c r="AY394" s="151" t="s">
        <v>125</v>
      </c>
    </row>
    <row r="395" spans="2:65" s="13" customFormat="1" ht="11.25">
      <c r="B395" s="156"/>
      <c r="D395" s="144" t="s">
        <v>138</v>
      </c>
      <c r="E395" s="157" t="s">
        <v>1</v>
      </c>
      <c r="F395" s="158" t="s">
        <v>228</v>
      </c>
      <c r="H395" s="159">
        <v>13</v>
      </c>
      <c r="I395" s="160"/>
      <c r="L395" s="156"/>
      <c r="M395" s="161"/>
      <c r="U395" s="162"/>
      <c r="AT395" s="157" t="s">
        <v>138</v>
      </c>
      <c r="AU395" s="157" t="s">
        <v>83</v>
      </c>
      <c r="AV395" s="13" t="s">
        <v>83</v>
      </c>
      <c r="AW395" s="13" t="s">
        <v>30</v>
      </c>
      <c r="AX395" s="13" t="s">
        <v>73</v>
      </c>
      <c r="AY395" s="157" t="s">
        <v>125</v>
      </c>
    </row>
    <row r="396" spans="2:65" s="14" customFormat="1" ht="11.25">
      <c r="B396" s="163"/>
      <c r="D396" s="144" t="s">
        <v>138</v>
      </c>
      <c r="E396" s="164" t="s">
        <v>1</v>
      </c>
      <c r="F396" s="165" t="s">
        <v>141</v>
      </c>
      <c r="H396" s="166">
        <v>13</v>
      </c>
      <c r="I396" s="167"/>
      <c r="L396" s="163"/>
      <c r="M396" s="168"/>
      <c r="U396" s="169"/>
      <c r="AT396" s="164" t="s">
        <v>138</v>
      </c>
      <c r="AU396" s="164" t="s">
        <v>83</v>
      </c>
      <c r="AV396" s="14" t="s">
        <v>132</v>
      </c>
      <c r="AW396" s="14" t="s">
        <v>30</v>
      </c>
      <c r="AX396" s="14" t="s">
        <v>81</v>
      </c>
      <c r="AY396" s="164" t="s">
        <v>125</v>
      </c>
    </row>
    <row r="397" spans="2:65" s="1" customFormat="1" ht="24.2" customHeight="1">
      <c r="B397" s="32"/>
      <c r="C397" s="131" t="s">
        <v>453</v>
      </c>
      <c r="D397" s="131" t="s">
        <v>127</v>
      </c>
      <c r="E397" s="132" t="s">
        <v>862</v>
      </c>
      <c r="F397" s="133" t="s">
        <v>863</v>
      </c>
      <c r="G397" s="134" t="s">
        <v>284</v>
      </c>
      <c r="H397" s="135">
        <v>202.3</v>
      </c>
      <c r="I397" s="136"/>
      <c r="J397" s="137">
        <f>ROUND(I397*H397,2)</f>
        <v>0</v>
      </c>
      <c r="K397" s="133" t="s">
        <v>1</v>
      </c>
      <c r="L397" s="32"/>
      <c r="M397" s="138" t="s">
        <v>1</v>
      </c>
      <c r="N397" s="139" t="s">
        <v>38</v>
      </c>
      <c r="P397" s="140">
        <f>O397*H397</f>
        <v>0</v>
      </c>
      <c r="Q397" s="140">
        <v>0</v>
      </c>
      <c r="R397" s="140">
        <f>Q397*H397</f>
        <v>0</v>
      </c>
      <c r="S397" s="140">
        <v>0</v>
      </c>
      <c r="T397" s="140">
        <f>S397*H397</f>
        <v>0</v>
      </c>
      <c r="U397" s="141" t="s">
        <v>1</v>
      </c>
      <c r="AR397" s="142" t="s">
        <v>132</v>
      </c>
      <c r="AT397" s="142" t="s">
        <v>127</v>
      </c>
      <c r="AU397" s="142" t="s">
        <v>83</v>
      </c>
      <c r="AY397" s="17" t="s">
        <v>125</v>
      </c>
      <c r="BE397" s="143">
        <f>IF(N397="základní",J397,0)</f>
        <v>0</v>
      </c>
      <c r="BF397" s="143">
        <f>IF(N397="snížená",J397,0)</f>
        <v>0</v>
      </c>
      <c r="BG397" s="143">
        <f>IF(N397="zákl. přenesená",J397,0)</f>
        <v>0</v>
      </c>
      <c r="BH397" s="143">
        <f>IF(N397="sníž. přenesená",J397,0)</f>
        <v>0</v>
      </c>
      <c r="BI397" s="143">
        <f>IF(N397="nulová",J397,0)</f>
        <v>0</v>
      </c>
      <c r="BJ397" s="17" t="s">
        <v>81</v>
      </c>
      <c r="BK397" s="143">
        <f>ROUND(I397*H397,2)</f>
        <v>0</v>
      </c>
      <c r="BL397" s="17" t="s">
        <v>132</v>
      </c>
      <c r="BM397" s="142" t="s">
        <v>864</v>
      </c>
    </row>
    <row r="398" spans="2:65" s="1" customFormat="1" ht="11.25">
      <c r="B398" s="32"/>
      <c r="D398" s="144" t="s">
        <v>134</v>
      </c>
      <c r="F398" s="145" t="s">
        <v>865</v>
      </c>
      <c r="I398" s="146"/>
      <c r="L398" s="32"/>
      <c r="M398" s="147"/>
      <c r="U398" s="56"/>
      <c r="AT398" s="17" t="s">
        <v>134</v>
      </c>
      <c r="AU398" s="17" t="s">
        <v>83</v>
      </c>
    </row>
    <row r="399" spans="2:65" s="12" customFormat="1" ht="11.25">
      <c r="B399" s="150"/>
      <c r="D399" s="144" t="s">
        <v>138</v>
      </c>
      <c r="E399" s="151" t="s">
        <v>1</v>
      </c>
      <c r="F399" s="152" t="s">
        <v>720</v>
      </c>
      <c r="H399" s="151" t="s">
        <v>1</v>
      </c>
      <c r="I399" s="153"/>
      <c r="L399" s="150"/>
      <c r="M399" s="154"/>
      <c r="U399" s="155"/>
      <c r="AT399" s="151" t="s">
        <v>138</v>
      </c>
      <c r="AU399" s="151" t="s">
        <v>83</v>
      </c>
      <c r="AV399" s="12" t="s">
        <v>81</v>
      </c>
      <c r="AW399" s="12" t="s">
        <v>30</v>
      </c>
      <c r="AX399" s="12" t="s">
        <v>73</v>
      </c>
      <c r="AY399" s="151" t="s">
        <v>125</v>
      </c>
    </row>
    <row r="400" spans="2:65" s="13" customFormat="1" ht="11.25">
      <c r="B400" s="156"/>
      <c r="D400" s="144" t="s">
        <v>138</v>
      </c>
      <c r="E400" s="157" t="s">
        <v>1</v>
      </c>
      <c r="F400" s="158" t="s">
        <v>814</v>
      </c>
      <c r="H400" s="159">
        <v>202.3</v>
      </c>
      <c r="I400" s="160"/>
      <c r="L400" s="156"/>
      <c r="M400" s="161"/>
      <c r="U400" s="162"/>
      <c r="AT400" s="157" t="s">
        <v>138</v>
      </c>
      <c r="AU400" s="157" t="s">
        <v>83</v>
      </c>
      <c r="AV400" s="13" t="s">
        <v>83</v>
      </c>
      <c r="AW400" s="13" t="s">
        <v>30</v>
      </c>
      <c r="AX400" s="13" t="s">
        <v>73</v>
      </c>
      <c r="AY400" s="157" t="s">
        <v>125</v>
      </c>
    </row>
    <row r="401" spans="2:65" s="14" customFormat="1" ht="11.25">
      <c r="B401" s="163"/>
      <c r="D401" s="144" t="s">
        <v>138</v>
      </c>
      <c r="E401" s="164" t="s">
        <v>1</v>
      </c>
      <c r="F401" s="165" t="s">
        <v>141</v>
      </c>
      <c r="H401" s="166">
        <v>202.3</v>
      </c>
      <c r="I401" s="167"/>
      <c r="L401" s="163"/>
      <c r="M401" s="168"/>
      <c r="U401" s="169"/>
      <c r="AT401" s="164" t="s">
        <v>138</v>
      </c>
      <c r="AU401" s="164" t="s">
        <v>83</v>
      </c>
      <c r="AV401" s="14" t="s">
        <v>132</v>
      </c>
      <c r="AW401" s="14" t="s">
        <v>30</v>
      </c>
      <c r="AX401" s="14" t="s">
        <v>81</v>
      </c>
      <c r="AY401" s="164" t="s">
        <v>125</v>
      </c>
    </row>
    <row r="402" spans="2:65" s="1" customFormat="1" ht="24.2" customHeight="1">
      <c r="B402" s="32"/>
      <c r="C402" s="131" t="s">
        <v>461</v>
      </c>
      <c r="D402" s="131" t="s">
        <v>127</v>
      </c>
      <c r="E402" s="132" t="s">
        <v>866</v>
      </c>
      <c r="F402" s="133" t="s">
        <v>867</v>
      </c>
      <c r="G402" s="134" t="s">
        <v>423</v>
      </c>
      <c r="H402" s="135">
        <v>13</v>
      </c>
      <c r="I402" s="136"/>
      <c r="J402" s="137">
        <f>ROUND(I402*H402,2)</f>
        <v>0</v>
      </c>
      <c r="K402" s="133" t="s">
        <v>868</v>
      </c>
      <c r="L402" s="32"/>
      <c r="M402" s="138" t="s">
        <v>1</v>
      </c>
      <c r="N402" s="139" t="s">
        <v>38</v>
      </c>
      <c r="P402" s="140">
        <f>O402*H402</f>
        <v>0</v>
      </c>
      <c r="Q402" s="140">
        <v>0.41948000000000002</v>
      </c>
      <c r="R402" s="140">
        <f>Q402*H402</f>
        <v>5.4532400000000001</v>
      </c>
      <c r="S402" s="140">
        <v>0</v>
      </c>
      <c r="T402" s="140">
        <f>S402*H402</f>
        <v>0</v>
      </c>
      <c r="U402" s="141" t="s">
        <v>1</v>
      </c>
      <c r="AR402" s="142" t="s">
        <v>132</v>
      </c>
      <c r="AT402" s="142" t="s">
        <v>127</v>
      </c>
      <c r="AU402" s="142" t="s">
        <v>83</v>
      </c>
      <c r="AY402" s="17" t="s">
        <v>125</v>
      </c>
      <c r="BE402" s="143">
        <f>IF(N402="základní",J402,0)</f>
        <v>0</v>
      </c>
      <c r="BF402" s="143">
        <f>IF(N402="snížená",J402,0)</f>
        <v>0</v>
      </c>
      <c r="BG402" s="143">
        <f>IF(N402="zákl. přenesená",J402,0)</f>
        <v>0</v>
      </c>
      <c r="BH402" s="143">
        <f>IF(N402="sníž. přenesená",J402,0)</f>
        <v>0</v>
      </c>
      <c r="BI402" s="143">
        <f>IF(N402="nulová",J402,0)</f>
        <v>0</v>
      </c>
      <c r="BJ402" s="17" t="s">
        <v>81</v>
      </c>
      <c r="BK402" s="143">
        <f>ROUND(I402*H402,2)</f>
        <v>0</v>
      </c>
      <c r="BL402" s="17" t="s">
        <v>132</v>
      </c>
      <c r="BM402" s="142" t="s">
        <v>869</v>
      </c>
    </row>
    <row r="403" spans="2:65" s="1" customFormat="1" ht="19.5">
      <c r="B403" s="32"/>
      <c r="D403" s="144" t="s">
        <v>134</v>
      </c>
      <c r="F403" s="145" t="s">
        <v>870</v>
      </c>
      <c r="I403" s="146"/>
      <c r="L403" s="32"/>
      <c r="M403" s="147"/>
      <c r="U403" s="56"/>
      <c r="AT403" s="17" t="s">
        <v>134</v>
      </c>
      <c r="AU403" s="17" t="s">
        <v>83</v>
      </c>
    </row>
    <row r="404" spans="2:65" s="1" customFormat="1" ht="11.25">
      <c r="B404" s="32"/>
      <c r="D404" s="148" t="s">
        <v>136</v>
      </c>
      <c r="F404" s="149" t="s">
        <v>871</v>
      </c>
      <c r="I404" s="146"/>
      <c r="L404" s="32"/>
      <c r="M404" s="147"/>
      <c r="U404" s="56"/>
      <c r="AT404" s="17" t="s">
        <v>136</v>
      </c>
      <c r="AU404" s="17" t="s">
        <v>83</v>
      </c>
    </row>
    <row r="405" spans="2:65" s="12" customFormat="1" ht="11.25">
      <c r="B405" s="150"/>
      <c r="D405" s="144" t="s">
        <v>138</v>
      </c>
      <c r="E405" s="151" t="s">
        <v>1</v>
      </c>
      <c r="F405" s="152" t="s">
        <v>872</v>
      </c>
      <c r="H405" s="151" t="s">
        <v>1</v>
      </c>
      <c r="I405" s="153"/>
      <c r="L405" s="150"/>
      <c r="M405" s="154"/>
      <c r="U405" s="155"/>
      <c r="AT405" s="151" t="s">
        <v>138</v>
      </c>
      <c r="AU405" s="151" t="s">
        <v>83</v>
      </c>
      <c r="AV405" s="12" t="s">
        <v>81</v>
      </c>
      <c r="AW405" s="12" t="s">
        <v>30</v>
      </c>
      <c r="AX405" s="12" t="s">
        <v>73</v>
      </c>
      <c r="AY405" s="151" t="s">
        <v>125</v>
      </c>
    </row>
    <row r="406" spans="2:65" s="13" customFormat="1" ht="11.25">
      <c r="B406" s="156"/>
      <c r="D406" s="144" t="s">
        <v>138</v>
      </c>
      <c r="E406" s="157" t="s">
        <v>1</v>
      </c>
      <c r="F406" s="158" t="s">
        <v>873</v>
      </c>
      <c r="H406" s="159">
        <v>13</v>
      </c>
      <c r="I406" s="160"/>
      <c r="L406" s="156"/>
      <c r="M406" s="161"/>
      <c r="U406" s="162"/>
      <c r="AT406" s="157" t="s">
        <v>138</v>
      </c>
      <c r="AU406" s="157" t="s">
        <v>83</v>
      </c>
      <c r="AV406" s="13" t="s">
        <v>83</v>
      </c>
      <c r="AW406" s="13" t="s">
        <v>30</v>
      </c>
      <c r="AX406" s="13" t="s">
        <v>73</v>
      </c>
      <c r="AY406" s="157" t="s">
        <v>125</v>
      </c>
    </row>
    <row r="407" spans="2:65" s="14" customFormat="1" ht="11.25">
      <c r="B407" s="163"/>
      <c r="D407" s="144" t="s">
        <v>138</v>
      </c>
      <c r="E407" s="164" t="s">
        <v>1</v>
      </c>
      <c r="F407" s="165" t="s">
        <v>141</v>
      </c>
      <c r="H407" s="166">
        <v>13</v>
      </c>
      <c r="I407" s="167"/>
      <c r="L407" s="163"/>
      <c r="M407" s="168"/>
      <c r="U407" s="169"/>
      <c r="AT407" s="164" t="s">
        <v>138</v>
      </c>
      <c r="AU407" s="164" t="s">
        <v>83</v>
      </c>
      <c r="AV407" s="14" t="s">
        <v>132</v>
      </c>
      <c r="AW407" s="14" t="s">
        <v>30</v>
      </c>
      <c r="AX407" s="14" t="s">
        <v>81</v>
      </c>
      <c r="AY407" s="164" t="s">
        <v>125</v>
      </c>
    </row>
    <row r="408" spans="2:65" s="1" customFormat="1" ht="16.5" customHeight="1">
      <c r="B408" s="32"/>
      <c r="C408" s="170" t="s">
        <v>466</v>
      </c>
      <c r="D408" s="170" t="s">
        <v>190</v>
      </c>
      <c r="E408" s="171" t="s">
        <v>874</v>
      </c>
      <c r="F408" s="172" t="s">
        <v>875</v>
      </c>
      <c r="G408" s="173" t="s">
        <v>423</v>
      </c>
      <c r="H408" s="174">
        <v>13.13</v>
      </c>
      <c r="I408" s="175"/>
      <c r="J408" s="176">
        <f>ROUND(I408*H408,2)</f>
        <v>0</v>
      </c>
      <c r="K408" s="172" t="s">
        <v>1</v>
      </c>
      <c r="L408" s="177"/>
      <c r="M408" s="178" t="s">
        <v>1</v>
      </c>
      <c r="N408" s="179" t="s">
        <v>38</v>
      </c>
      <c r="P408" s="140">
        <f>O408*H408</f>
        <v>0</v>
      </c>
      <c r="Q408" s="140">
        <v>0</v>
      </c>
      <c r="R408" s="140">
        <f>Q408*H408</f>
        <v>0</v>
      </c>
      <c r="S408" s="140">
        <v>0</v>
      </c>
      <c r="T408" s="140">
        <f>S408*H408</f>
        <v>0</v>
      </c>
      <c r="U408" s="141" t="s">
        <v>1</v>
      </c>
      <c r="AR408" s="142" t="s">
        <v>194</v>
      </c>
      <c r="AT408" s="142" t="s">
        <v>190</v>
      </c>
      <c r="AU408" s="142" t="s">
        <v>83</v>
      </c>
      <c r="AY408" s="17" t="s">
        <v>125</v>
      </c>
      <c r="BE408" s="143">
        <f>IF(N408="základní",J408,0)</f>
        <v>0</v>
      </c>
      <c r="BF408" s="143">
        <f>IF(N408="snížená",J408,0)</f>
        <v>0</v>
      </c>
      <c r="BG408" s="143">
        <f>IF(N408="zákl. přenesená",J408,0)</f>
        <v>0</v>
      </c>
      <c r="BH408" s="143">
        <f>IF(N408="sníž. přenesená",J408,0)</f>
        <v>0</v>
      </c>
      <c r="BI408" s="143">
        <f>IF(N408="nulová",J408,0)</f>
        <v>0</v>
      </c>
      <c r="BJ408" s="17" t="s">
        <v>81</v>
      </c>
      <c r="BK408" s="143">
        <f>ROUND(I408*H408,2)</f>
        <v>0</v>
      </c>
      <c r="BL408" s="17" t="s">
        <v>132</v>
      </c>
      <c r="BM408" s="142" t="s">
        <v>876</v>
      </c>
    </row>
    <row r="409" spans="2:65" s="1" customFormat="1" ht="11.25">
      <c r="B409" s="32"/>
      <c r="D409" s="144" t="s">
        <v>134</v>
      </c>
      <c r="F409" s="145" t="s">
        <v>875</v>
      </c>
      <c r="I409" s="146"/>
      <c r="L409" s="32"/>
      <c r="M409" s="147"/>
      <c r="U409" s="56"/>
      <c r="AT409" s="17" t="s">
        <v>134</v>
      </c>
      <c r="AU409" s="17" t="s">
        <v>83</v>
      </c>
    </row>
    <row r="410" spans="2:65" s="1" customFormat="1" ht="24.2" customHeight="1">
      <c r="B410" s="32"/>
      <c r="C410" s="131" t="s">
        <v>476</v>
      </c>
      <c r="D410" s="131" t="s">
        <v>127</v>
      </c>
      <c r="E410" s="132" t="s">
        <v>877</v>
      </c>
      <c r="F410" s="133" t="s">
        <v>878</v>
      </c>
      <c r="G410" s="134" t="s">
        <v>423</v>
      </c>
      <c r="H410" s="135">
        <v>7</v>
      </c>
      <c r="I410" s="136"/>
      <c r="J410" s="137">
        <f>ROUND(I410*H410,2)</f>
        <v>0</v>
      </c>
      <c r="K410" s="133" t="s">
        <v>868</v>
      </c>
      <c r="L410" s="32"/>
      <c r="M410" s="138" t="s">
        <v>1</v>
      </c>
      <c r="N410" s="139" t="s">
        <v>38</v>
      </c>
      <c r="P410" s="140">
        <f>O410*H410</f>
        <v>0</v>
      </c>
      <c r="Q410" s="140">
        <v>9.8899999999999995E-3</v>
      </c>
      <c r="R410" s="140">
        <f>Q410*H410</f>
        <v>6.923E-2</v>
      </c>
      <c r="S410" s="140">
        <v>0</v>
      </c>
      <c r="T410" s="140">
        <f>S410*H410</f>
        <v>0</v>
      </c>
      <c r="U410" s="141" t="s">
        <v>1</v>
      </c>
      <c r="AR410" s="142" t="s">
        <v>132</v>
      </c>
      <c r="AT410" s="142" t="s">
        <v>127</v>
      </c>
      <c r="AU410" s="142" t="s">
        <v>83</v>
      </c>
      <c r="AY410" s="17" t="s">
        <v>125</v>
      </c>
      <c r="BE410" s="143">
        <f>IF(N410="základní",J410,0)</f>
        <v>0</v>
      </c>
      <c r="BF410" s="143">
        <f>IF(N410="snížená",J410,0)</f>
        <v>0</v>
      </c>
      <c r="BG410" s="143">
        <f>IF(N410="zákl. přenesená",J410,0)</f>
        <v>0</v>
      </c>
      <c r="BH410" s="143">
        <f>IF(N410="sníž. přenesená",J410,0)</f>
        <v>0</v>
      </c>
      <c r="BI410" s="143">
        <f>IF(N410="nulová",J410,0)</f>
        <v>0</v>
      </c>
      <c r="BJ410" s="17" t="s">
        <v>81</v>
      </c>
      <c r="BK410" s="143">
        <f>ROUND(I410*H410,2)</f>
        <v>0</v>
      </c>
      <c r="BL410" s="17" t="s">
        <v>132</v>
      </c>
      <c r="BM410" s="142" t="s">
        <v>879</v>
      </c>
    </row>
    <row r="411" spans="2:65" s="1" customFormat="1" ht="19.5">
      <c r="B411" s="32"/>
      <c r="D411" s="144" t="s">
        <v>134</v>
      </c>
      <c r="F411" s="145" t="s">
        <v>880</v>
      </c>
      <c r="I411" s="146"/>
      <c r="L411" s="32"/>
      <c r="M411" s="147"/>
      <c r="U411" s="56"/>
      <c r="AT411" s="17" t="s">
        <v>134</v>
      </c>
      <c r="AU411" s="17" t="s">
        <v>83</v>
      </c>
    </row>
    <row r="412" spans="2:65" s="1" customFormat="1" ht="11.25">
      <c r="B412" s="32"/>
      <c r="D412" s="148" t="s">
        <v>136</v>
      </c>
      <c r="F412" s="149" t="s">
        <v>881</v>
      </c>
      <c r="I412" s="146"/>
      <c r="L412" s="32"/>
      <c r="M412" s="147"/>
      <c r="U412" s="56"/>
      <c r="AT412" s="17" t="s">
        <v>136</v>
      </c>
      <c r="AU412" s="17" t="s">
        <v>83</v>
      </c>
    </row>
    <row r="413" spans="2:65" s="12" customFormat="1" ht="11.25">
      <c r="B413" s="150"/>
      <c r="D413" s="144" t="s">
        <v>138</v>
      </c>
      <c r="E413" s="151" t="s">
        <v>1</v>
      </c>
      <c r="F413" s="152" t="s">
        <v>882</v>
      </c>
      <c r="H413" s="151" t="s">
        <v>1</v>
      </c>
      <c r="I413" s="153"/>
      <c r="L413" s="150"/>
      <c r="M413" s="154"/>
      <c r="U413" s="155"/>
      <c r="AT413" s="151" t="s">
        <v>138</v>
      </c>
      <c r="AU413" s="151" t="s">
        <v>83</v>
      </c>
      <c r="AV413" s="12" t="s">
        <v>81</v>
      </c>
      <c r="AW413" s="12" t="s">
        <v>30</v>
      </c>
      <c r="AX413" s="12" t="s">
        <v>73</v>
      </c>
      <c r="AY413" s="151" t="s">
        <v>125</v>
      </c>
    </row>
    <row r="414" spans="2:65" s="13" customFormat="1" ht="11.25">
      <c r="B414" s="156"/>
      <c r="D414" s="144" t="s">
        <v>138</v>
      </c>
      <c r="E414" s="157" t="s">
        <v>1</v>
      </c>
      <c r="F414" s="158" t="s">
        <v>189</v>
      </c>
      <c r="H414" s="159">
        <v>7</v>
      </c>
      <c r="I414" s="160"/>
      <c r="L414" s="156"/>
      <c r="M414" s="161"/>
      <c r="U414" s="162"/>
      <c r="AT414" s="157" t="s">
        <v>138</v>
      </c>
      <c r="AU414" s="157" t="s">
        <v>83</v>
      </c>
      <c r="AV414" s="13" t="s">
        <v>83</v>
      </c>
      <c r="AW414" s="13" t="s">
        <v>30</v>
      </c>
      <c r="AX414" s="13" t="s">
        <v>73</v>
      </c>
      <c r="AY414" s="157" t="s">
        <v>125</v>
      </c>
    </row>
    <row r="415" spans="2:65" s="14" customFormat="1" ht="11.25">
      <c r="B415" s="163"/>
      <c r="D415" s="144" t="s">
        <v>138</v>
      </c>
      <c r="E415" s="164" t="s">
        <v>1</v>
      </c>
      <c r="F415" s="165" t="s">
        <v>141</v>
      </c>
      <c r="H415" s="166">
        <v>7</v>
      </c>
      <c r="I415" s="167"/>
      <c r="L415" s="163"/>
      <c r="M415" s="168"/>
      <c r="U415" s="169"/>
      <c r="AT415" s="164" t="s">
        <v>138</v>
      </c>
      <c r="AU415" s="164" t="s">
        <v>83</v>
      </c>
      <c r="AV415" s="14" t="s">
        <v>132</v>
      </c>
      <c r="AW415" s="14" t="s">
        <v>30</v>
      </c>
      <c r="AX415" s="14" t="s">
        <v>81</v>
      </c>
      <c r="AY415" s="164" t="s">
        <v>125</v>
      </c>
    </row>
    <row r="416" spans="2:65" s="1" customFormat="1" ht="21.75" customHeight="1">
      <c r="B416" s="32"/>
      <c r="C416" s="170" t="s">
        <v>481</v>
      </c>
      <c r="D416" s="170" t="s">
        <v>190</v>
      </c>
      <c r="E416" s="171" t="s">
        <v>883</v>
      </c>
      <c r="F416" s="172" t="s">
        <v>884</v>
      </c>
      <c r="G416" s="173" t="s">
        <v>423</v>
      </c>
      <c r="H416" s="174">
        <v>7.07</v>
      </c>
      <c r="I416" s="175"/>
      <c r="J416" s="176">
        <f>ROUND(I416*H416,2)</f>
        <v>0</v>
      </c>
      <c r="K416" s="172" t="s">
        <v>1</v>
      </c>
      <c r="L416" s="177"/>
      <c r="M416" s="178" t="s">
        <v>1</v>
      </c>
      <c r="N416" s="179" t="s">
        <v>38</v>
      </c>
      <c r="P416" s="140">
        <f>O416*H416</f>
        <v>0</v>
      </c>
      <c r="Q416" s="140">
        <v>0.26200000000000001</v>
      </c>
      <c r="R416" s="140">
        <f>Q416*H416</f>
        <v>1.8523400000000001</v>
      </c>
      <c r="S416" s="140">
        <v>0</v>
      </c>
      <c r="T416" s="140">
        <f>S416*H416</f>
        <v>0</v>
      </c>
      <c r="U416" s="141" t="s">
        <v>1</v>
      </c>
      <c r="AR416" s="142" t="s">
        <v>194</v>
      </c>
      <c r="AT416" s="142" t="s">
        <v>190</v>
      </c>
      <c r="AU416" s="142" t="s">
        <v>83</v>
      </c>
      <c r="AY416" s="17" t="s">
        <v>125</v>
      </c>
      <c r="BE416" s="143">
        <f>IF(N416="základní",J416,0)</f>
        <v>0</v>
      </c>
      <c r="BF416" s="143">
        <f>IF(N416="snížená",J416,0)</f>
        <v>0</v>
      </c>
      <c r="BG416" s="143">
        <f>IF(N416="zákl. přenesená",J416,0)</f>
        <v>0</v>
      </c>
      <c r="BH416" s="143">
        <f>IF(N416="sníž. přenesená",J416,0)</f>
        <v>0</v>
      </c>
      <c r="BI416" s="143">
        <f>IF(N416="nulová",J416,0)</f>
        <v>0</v>
      </c>
      <c r="BJ416" s="17" t="s">
        <v>81</v>
      </c>
      <c r="BK416" s="143">
        <f>ROUND(I416*H416,2)</f>
        <v>0</v>
      </c>
      <c r="BL416" s="17" t="s">
        <v>132</v>
      </c>
      <c r="BM416" s="142" t="s">
        <v>885</v>
      </c>
    </row>
    <row r="417" spans="2:65" s="1" customFormat="1" ht="11.25">
      <c r="B417" s="32"/>
      <c r="D417" s="144" t="s">
        <v>134</v>
      </c>
      <c r="F417" s="145" t="s">
        <v>884</v>
      </c>
      <c r="I417" s="146"/>
      <c r="L417" s="32"/>
      <c r="M417" s="147"/>
      <c r="U417" s="56"/>
      <c r="AT417" s="17" t="s">
        <v>134</v>
      </c>
      <c r="AU417" s="17" t="s">
        <v>83</v>
      </c>
    </row>
    <row r="418" spans="2:65" s="1" customFormat="1" ht="24.2" customHeight="1">
      <c r="B418" s="32"/>
      <c r="C418" s="131" t="s">
        <v>486</v>
      </c>
      <c r="D418" s="131" t="s">
        <v>127</v>
      </c>
      <c r="E418" s="132" t="s">
        <v>886</v>
      </c>
      <c r="F418" s="133" t="s">
        <v>887</v>
      </c>
      <c r="G418" s="134" t="s">
        <v>423</v>
      </c>
      <c r="H418" s="135">
        <v>8</v>
      </c>
      <c r="I418" s="136"/>
      <c r="J418" s="137">
        <f>ROUND(I418*H418,2)</f>
        <v>0</v>
      </c>
      <c r="K418" s="133" t="s">
        <v>868</v>
      </c>
      <c r="L418" s="32"/>
      <c r="M418" s="138" t="s">
        <v>1</v>
      </c>
      <c r="N418" s="139" t="s">
        <v>38</v>
      </c>
      <c r="P418" s="140">
        <f>O418*H418</f>
        <v>0</v>
      </c>
      <c r="Q418" s="140">
        <v>9.8899999999999995E-3</v>
      </c>
      <c r="R418" s="140">
        <f>Q418*H418</f>
        <v>7.9119999999999996E-2</v>
      </c>
      <c r="S418" s="140">
        <v>0</v>
      </c>
      <c r="T418" s="140">
        <f>S418*H418</f>
        <v>0</v>
      </c>
      <c r="U418" s="141" t="s">
        <v>1</v>
      </c>
      <c r="AR418" s="142" t="s">
        <v>132</v>
      </c>
      <c r="AT418" s="142" t="s">
        <v>127</v>
      </c>
      <c r="AU418" s="142" t="s">
        <v>83</v>
      </c>
      <c r="AY418" s="17" t="s">
        <v>125</v>
      </c>
      <c r="BE418" s="143">
        <f>IF(N418="základní",J418,0)</f>
        <v>0</v>
      </c>
      <c r="BF418" s="143">
        <f>IF(N418="snížená",J418,0)</f>
        <v>0</v>
      </c>
      <c r="BG418" s="143">
        <f>IF(N418="zákl. přenesená",J418,0)</f>
        <v>0</v>
      </c>
      <c r="BH418" s="143">
        <f>IF(N418="sníž. přenesená",J418,0)</f>
        <v>0</v>
      </c>
      <c r="BI418" s="143">
        <f>IF(N418="nulová",J418,0)</f>
        <v>0</v>
      </c>
      <c r="BJ418" s="17" t="s">
        <v>81</v>
      </c>
      <c r="BK418" s="143">
        <f>ROUND(I418*H418,2)</f>
        <v>0</v>
      </c>
      <c r="BL418" s="17" t="s">
        <v>132</v>
      </c>
      <c r="BM418" s="142" t="s">
        <v>888</v>
      </c>
    </row>
    <row r="419" spans="2:65" s="1" customFormat="1" ht="19.5">
      <c r="B419" s="32"/>
      <c r="D419" s="144" t="s">
        <v>134</v>
      </c>
      <c r="F419" s="145" t="s">
        <v>889</v>
      </c>
      <c r="I419" s="146"/>
      <c r="L419" s="32"/>
      <c r="M419" s="147"/>
      <c r="U419" s="56"/>
      <c r="AT419" s="17" t="s">
        <v>134</v>
      </c>
      <c r="AU419" s="17" t="s">
        <v>83</v>
      </c>
    </row>
    <row r="420" spans="2:65" s="1" customFormat="1" ht="11.25">
      <c r="B420" s="32"/>
      <c r="D420" s="148" t="s">
        <v>136</v>
      </c>
      <c r="F420" s="149" t="s">
        <v>890</v>
      </c>
      <c r="I420" s="146"/>
      <c r="L420" s="32"/>
      <c r="M420" s="147"/>
      <c r="U420" s="56"/>
      <c r="AT420" s="17" t="s">
        <v>136</v>
      </c>
      <c r="AU420" s="17" t="s">
        <v>83</v>
      </c>
    </row>
    <row r="421" spans="2:65" s="12" customFormat="1" ht="11.25">
      <c r="B421" s="150"/>
      <c r="D421" s="144" t="s">
        <v>138</v>
      </c>
      <c r="E421" s="151" t="s">
        <v>1</v>
      </c>
      <c r="F421" s="152" t="s">
        <v>891</v>
      </c>
      <c r="H421" s="151" t="s">
        <v>1</v>
      </c>
      <c r="I421" s="153"/>
      <c r="L421" s="150"/>
      <c r="M421" s="154"/>
      <c r="U421" s="155"/>
      <c r="AT421" s="151" t="s">
        <v>138</v>
      </c>
      <c r="AU421" s="151" t="s">
        <v>83</v>
      </c>
      <c r="AV421" s="12" t="s">
        <v>81</v>
      </c>
      <c r="AW421" s="12" t="s">
        <v>30</v>
      </c>
      <c r="AX421" s="12" t="s">
        <v>73</v>
      </c>
      <c r="AY421" s="151" t="s">
        <v>125</v>
      </c>
    </row>
    <row r="422" spans="2:65" s="13" customFormat="1" ht="11.25">
      <c r="B422" s="156"/>
      <c r="D422" s="144" t="s">
        <v>138</v>
      </c>
      <c r="E422" s="157" t="s">
        <v>1</v>
      </c>
      <c r="F422" s="158" t="s">
        <v>194</v>
      </c>
      <c r="H422" s="159">
        <v>8</v>
      </c>
      <c r="I422" s="160"/>
      <c r="L422" s="156"/>
      <c r="M422" s="161"/>
      <c r="U422" s="162"/>
      <c r="AT422" s="157" t="s">
        <v>138</v>
      </c>
      <c r="AU422" s="157" t="s">
        <v>83</v>
      </c>
      <c r="AV422" s="13" t="s">
        <v>83</v>
      </c>
      <c r="AW422" s="13" t="s">
        <v>30</v>
      </c>
      <c r="AX422" s="13" t="s">
        <v>73</v>
      </c>
      <c r="AY422" s="157" t="s">
        <v>125</v>
      </c>
    </row>
    <row r="423" spans="2:65" s="14" customFormat="1" ht="11.25">
      <c r="B423" s="163"/>
      <c r="D423" s="144" t="s">
        <v>138</v>
      </c>
      <c r="E423" s="164" t="s">
        <v>1</v>
      </c>
      <c r="F423" s="165" t="s">
        <v>141</v>
      </c>
      <c r="H423" s="166">
        <v>8</v>
      </c>
      <c r="I423" s="167"/>
      <c r="L423" s="163"/>
      <c r="M423" s="168"/>
      <c r="U423" s="169"/>
      <c r="AT423" s="164" t="s">
        <v>138</v>
      </c>
      <c r="AU423" s="164" t="s">
        <v>83</v>
      </c>
      <c r="AV423" s="14" t="s">
        <v>132</v>
      </c>
      <c r="AW423" s="14" t="s">
        <v>30</v>
      </c>
      <c r="AX423" s="14" t="s">
        <v>81</v>
      </c>
      <c r="AY423" s="164" t="s">
        <v>125</v>
      </c>
    </row>
    <row r="424" spans="2:65" s="1" customFormat="1" ht="21.75" customHeight="1">
      <c r="B424" s="32"/>
      <c r="C424" s="170" t="s">
        <v>494</v>
      </c>
      <c r="D424" s="170" t="s">
        <v>190</v>
      </c>
      <c r="E424" s="171" t="s">
        <v>892</v>
      </c>
      <c r="F424" s="172" t="s">
        <v>893</v>
      </c>
      <c r="G424" s="173" t="s">
        <v>423</v>
      </c>
      <c r="H424" s="174">
        <v>8.08</v>
      </c>
      <c r="I424" s="175"/>
      <c r="J424" s="176">
        <f>ROUND(I424*H424,2)</f>
        <v>0</v>
      </c>
      <c r="K424" s="172" t="s">
        <v>1</v>
      </c>
      <c r="L424" s="177"/>
      <c r="M424" s="178" t="s">
        <v>1</v>
      </c>
      <c r="N424" s="179" t="s">
        <v>38</v>
      </c>
      <c r="P424" s="140">
        <f>O424*H424</f>
        <v>0</v>
      </c>
      <c r="Q424" s="140">
        <v>0.52600000000000002</v>
      </c>
      <c r="R424" s="140">
        <f>Q424*H424</f>
        <v>4.2500800000000005</v>
      </c>
      <c r="S424" s="140">
        <v>0</v>
      </c>
      <c r="T424" s="140">
        <f>S424*H424</f>
        <v>0</v>
      </c>
      <c r="U424" s="141" t="s">
        <v>1</v>
      </c>
      <c r="AR424" s="142" t="s">
        <v>194</v>
      </c>
      <c r="AT424" s="142" t="s">
        <v>190</v>
      </c>
      <c r="AU424" s="142" t="s">
        <v>83</v>
      </c>
      <c r="AY424" s="17" t="s">
        <v>125</v>
      </c>
      <c r="BE424" s="143">
        <f>IF(N424="základní",J424,0)</f>
        <v>0</v>
      </c>
      <c r="BF424" s="143">
        <f>IF(N424="snížená",J424,0)</f>
        <v>0</v>
      </c>
      <c r="BG424" s="143">
        <f>IF(N424="zákl. přenesená",J424,0)</f>
        <v>0</v>
      </c>
      <c r="BH424" s="143">
        <f>IF(N424="sníž. přenesená",J424,0)</f>
        <v>0</v>
      </c>
      <c r="BI424" s="143">
        <f>IF(N424="nulová",J424,0)</f>
        <v>0</v>
      </c>
      <c r="BJ424" s="17" t="s">
        <v>81</v>
      </c>
      <c r="BK424" s="143">
        <f>ROUND(I424*H424,2)</f>
        <v>0</v>
      </c>
      <c r="BL424" s="17" t="s">
        <v>132</v>
      </c>
      <c r="BM424" s="142" t="s">
        <v>894</v>
      </c>
    </row>
    <row r="425" spans="2:65" s="1" customFormat="1" ht="11.25">
      <c r="B425" s="32"/>
      <c r="D425" s="144" t="s">
        <v>134</v>
      </c>
      <c r="F425" s="145" t="s">
        <v>893</v>
      </c>
      <c r="I425" s="146"/>
      <c r="L425" s="32"/>
      <c r="M425" s="147"/>
      <c r="U425" s="56"/>
      <c r="AT425" s="17" t="s">
        <v>134</v>
      </c>
      <c r="AU425" s="17" t="s">
        <v>83</v>
      </c>
    </row>
    <row r="426" spans="2:65" s="1" customFormat="1" ht="24.2" customHeight="1">
      <c r="B426" s="32"/>
      <c r="C426" s="131" t="s">
        <v>499</v>
      </c>
      <c r="D426" s="131" t="s">
        <v>127</v>
      </c>
      <c r="E426" s="132" t="s">
        <v>895</v>
      </c>
      <c r="F426" s="133" t="s">
        <v>896</v>
      </c>
      <c r="G426" s="134" t="s">
        <v>423</v>
      </c>
      <c r="H426" s="135">
        <v>3</v>
      </c>
      <c r="I426" s="136"/>
      <c r="J426" s="137">
        <f>ROUND(I426*H426,2)</f>
        <v>0</v>
      </c>
      <c r="K426" s="133" t="s">
        <v>868</v>
      </c>
      <c r="L426" s="32"/>
      <c r="M426" s="138" t="s">
        <v>1</v>
      </c>
      <c r="N426" s="139" t="s">
        <v>38</v>
      </c>
      <c r="P426" s="140">
        <f>O426*H426</f>
        <v>0</v>
      </c>
      <c r="Q426" s="140">
        <v>9.8899999999999995E-3</v>
      </c>
      <c r="R426" s="140">
        <f>Q426*H426</f>
        <v>2.9669999999999998E-2</v>
      </c>
      <c r="S426" s="140">
        <v>0</v>
      </c>
      <c r="T426" s="140">
        <f>S426*H426</f>
        <v>0</v>
      </c>
      <c r="U426" s="141" t="s">
        <v>1</v>
      </c>
      <c r="AR426" s="142" t="s">
        <v>132</v>
      </c>
      <c r="AT426" s="142" t="s">
        <v>127</v>
      </c>
      <c r="AU426" s="142" t="s">
        <v>83</v>
      </c>
      <c r="AY426" s="17" t="s">
        <v>125</v>
      </c>
      <c r="BE426" s="143">
        <f>IF(N426="základní",J426,0)</f>
        <v>0</v>
      </c>
      <c r="BF426" s="143">
        <f>IF(N426="snížená",J426,0)</f>
        <v>0</v>
      </c>
      <c r="BG426" s="143">
        <f>IF(N426="zákl. přenesená",J426,0)</f>
        <v>0</v>
      </c>
      <c r="BH426" s="143">
        <f>IF(N426="sníž. přenesená",J426,0)</f>
        <v>0</v>
      </c>
      <c r="BI426" s="143">
        <f>IF(N426="nulová",J426,0)</f>
        <v>0</v>
      </c>
      <c r="BJ426" s="17" t="s">
        <v>81</v>
      </c>
      <c r="BK426" s="143">
        <f>ROUND(I426*H426,2)</f>
        <v>0</v>
      </c>
      <c r="BL426" s="17" t="s">
        <v>132</v>
      </c>
      <c r="BM426" s="142" t="s">
        <v>897</v>
      </c>
    </row>
    <row r="427" spans="2:65" s="1" customFormat="1" ht="19.5">
      <c r="B427" s="32"/>
      <c r="D427" s="144" t="s">
        <v>134</v>
      </c>
      <c r="F427" s="145" t="s">
        <v>898</v>
      </c>
      <c r="I427" s="146"/>
      <c r="L427" s="32"/>
      <c r="M427" s="147"/>
      <c r="U427" s="56"/>
      <c r="AT427" s="17" t="s">
        <v>134</v>
      </c>
      <c r="AU427" s="17" t="s">
        <v>83</v>
      </c>
    </row>
    <row r="428" spans="2:65" s="1" customFormat="1" ht="11.25">
      <c r="B428" s="32"/>
      <c r="D428" s="148" t="s">
        <v>136</v>
      </c>
      <c r="F428" s="149" t="s">
        <v>899</v>
      </c>
      <c r="I428" s="146"/>
      <c r="L428" s="32"/>
      <c r="M428" s="147"/>
      <c r="U428" s="56"/>
      <c r="AT428" s="17" t="s">
        <v>136</v>
      </c>
      <c r="AU428" s="17" t="s">
        <v>83</v>
      </c>
    </row>
    <row r="429" spans="2:65" s="12" customFormat="1" ht="11.25">
      <c r="B429" s="150"/>
      <c r="D429" s="144" t="s">
        <v>138</v>
      </c>
      <c r="E429" s="151" t="s">
        <v>1</v>
      </c>
      <c r="F429" s="152" t="s">
        <v>891</v>
      </c>
      <c r="H429" s="151" t="s">
        <v>1</v>
      </c>
      <c r="I429" s="153"/>
      <c r="L429" s="150"/>
      <c r="M429" s="154"/>
      <c r="U429" s="155"/>
      <c r="AT429" s="151" t="s">
        <v>138</v>
      </c>
      <c r="AU429" s="151" t="s">
        <v>83</v>
      </c>
      <c r="AV429" s="12" t="s">
        <v>81</v>
      </c>
      <c r="AW429" s="12" t="s">
        <v>30</v>
      </c>
      <c r="AX429" s="12" t="s">
        <v>73</v>
      </c>
      <c r="AY429" s="151" t="s">
        <v>125</v>
      </c>
    </row>
    <row r="430" spans="2:65" s="13" customFormat="1" ht="11.25">
      <c r="B430" s="156"/>
      <c r="D430" s="144" t="s">
        <v>138</v>
      </c>
      <c r="E430" s="157" t="s">
        <v>1</v>
      </c>
      <c r="F430" s="158" t="s">
        <v>149</v>
      </c>
      <c r="H430" s="159">
        <v>3</v>
      </c>
      <c r="I430" s="160"/>
      <c r="L430" s="156"/>
      <c r="M430" s="161"/>
      <c r="U430" s="162"/>
      <c r="AT430" s="157" t="s">
        <v>138</v>
      </c>
      <c r="AU430" s="157" t="s">
        <v>83</v>
      </c>
      <c r="AV430" s="13" t="s">
        <v>83</v>
      </c>
      <c r="AW430" s="13" t="s">
        <v>30</v>
      </c>
      <c r="AX430" s="13" t="s">
        <v>73</v>
      </c>
      <c r="AY430" s="157" t="s">
        <v>125</v>
      </c>
    </row>
    <row r="431" spans="2:65" s="14" customFormat="1" ht="11.25">
      <c r="B431" s="163"/>
      <c r="D431" s="144" t="s">
        <v>138</v>
      </c>
      <c r="E431" s="164" t="s">
        <v>1</v>
      </c>
      <c r="F431" s="165" t="s">
        <v>141</v>
      </c>
      <c r="H431" s="166">
        <v>3</v>
      </c>
      <c r="I431" s="167"/>
      <c r="L431" s="163"/>
      <c r="M431" s="168"/>
      <c r="U431" s="169"/>
      <c r="AT431" s="164" t="s">
        <v>138</v>
      </c>
      <c r="AU431" s="164" t="s">
        <v>83</v>
      </c>
      <c r="AV431" s="14" t="s">
        <v>132</v>
      </c>
      <c r="AW431" s="14" t="s">
        <v>30</v>
      </c>
      <c r="AX431" s="14" t="s">
        <v>81</v>
      </c>
      <c r="AY431" s="164" t="s">
        <v>125</v>
      </c>
    </row>
    <row r="432" spans="2:65" s="1" customFormat="1" ht="24.2" customHeight="1">
      <c r="B432" s="32"/>
      <c r="C432" s="170" t="s">
        <v>507</v>
      </c>
      <c r="D432" s="170" t="s">
        <v>190</v>
      </c>
      <c r="E432" s="171" t="s">
        <v>900</v>
      </c>
      <c r="F432" s="172" t="s">
        <v>901</v>
      </c>
      <c r="G432" s="173" t="s">
        <v>423</v>
      </c>
      <c r="H432" s="174">
        <v>3.03</v>
      </c>
      <c r="I432" s="175"/>
      <c r="J432" s="176">
        <f>ROUND(I432*H432,2)</f>
        <v>0</v>
      </c>
      <c r="K432" s="172" t="s">
        <v>1</v>
      </c>
      <c r="L432" s="177"/>
      <c r="M432" s="178" t="s">
        <v>1</v>
      </c>
      <c r="N432" s="179" t="s">
        <v>38</v>
      </c>
      <c r="P432" s="140">
        <f>O432*H432</f>
        <v>0</v>
      </c>
      <c r="Q432" s="140">
        <v>1.0129999999999999</v>
      </c>
      <c r="R432" s="140">
        <f>Q432*H432</f>
        <v>3.0693899999999994</v>
      </c>
      <c r="S432" s="140">
        <v>0</v>
      </c>
      <c r="T432" s="140">
        <f>S432*H432</f>
        <v>0</v>
      </c>
      <c r="U432" s="141" t="s">
        <v>1</v>
      </c>
      <c r="AR432" s="142" t="s">
        <v>194</v>
      </c>
      <c r="AT432" s="142" t="s">
        <v>190</v>
      </c>
      <c r="AU432" s="142" t="s">
        <v>83</v>
      </c>
      <c r="AY432" s="17" t="s">
        <v>125</v>
      </c>
      <c r="BE432" s="143">
        <f>IF(N432="základní",J432,0)</f>
        <v>0</v>
      </c>
      <c r="BF432" s="143">
        <f>IF(N432="snížená",J432,0)</f>
        <v>0</v>
      </c>
      <c r="BG432" s="143">
        <f>IF(N432="zákl. přenesená",J432,0)</f>
        <v>0</v>
      </c>
      <c r="BH432" s="143">
        <f>IF(N432="sníž. přenesená",J432,0)</f>
        <v>0</v>
      </c>
      <c r="BI432" s="143">
        <f>IF(N432="nulová",J432,0)</f>
        <v>0</v>
      </c>
      <c r="BJ432" s="17" t="s">
        <v>81</v>
      </c>
      <c r="BK432" s="143">
        <f>ROUND(I432*H432,2)</f>
        <v>0</v>
      </c>
      <c r="BL432" s="17" t="s">
        <v>132</v>
      </c>
      <c r="BM432" s="142" t="s">
        <v>902</v>
      </c>
    </row>
    <row r="433" spans="2:65" s="1" customFormat="1" ht="11.25">
      <c r="B433" s="32"/>
      <c r="D433" s="144" t="s">
        <v>134</v>
      </c>
      <c r="F433" s="145" t="s">
        <v>901</v>
      </c>
      <c r="I433" s="146"/>
      <c r="L433" s="32"/>
      <c r="M433" s="147"/>
      <c r="U433" s="56"/>
      <c r="AT433" s="17" t="s">
        <v>134</v>
      </c>
      <c r="AU433" s="17" t="s">
        <v>83</v>
      </c>
    </row>
    <row r="434" spans="2:65" s="1" customFormat="1" ht="24.2" customHeight="1">
      <c r="B434" s="32"/>
      <c r="C434" s="131" t="s">
        <v>513</v>
      </c>
      <c r="D434" s="131" t="s">
        <v>127</v>
      </c>
      <c r="E434" s="132" t="s">
        <v>903</v>
      </c>
      <c r="F434" s="133" t="s">
        <v>904</v>
      </c>
      <c r="G434" s="134" t="s">
        <v>423</v>
      </c>
      <c r="H434" s="135">
        <v>13</v>
      </c>
      <c r="I434" s="136"/>
      <c r="J434" s="137">
        <f>ROUND(I434*H434,2)</f>
        <v>0</v>
      </c>
      <c r="K434" s="133" t="s">
        <v>868</v>
      </c>
      <c r="L434" s="32"/>
      <c r="M434" s="138" t="s">
        <v>1</v>
      </c>
      <c r="N434" s="139" t="s">
        <v>38</v>
      </c>
      <c r="P434" s="140">
        <f>O434*H434</f>
        <v>0</v>
      </c>
      <c r="Q434" s="140">
        <v>1.218E-2</v>
      </c>
      <c r="R434" s="140">
        <f>Q434*H434</f>
        <v>0.15834000000000001</v>
      </c>
      <c r="S434" s="140">
        <v>0</v>
      </c>
      <c r="T434" s="140">
        <f>S434*H434</f>
        <v>0</v>
      </c>
      <c r="U434" s="141" t="s">
        <v>1</v>
      </c>
      <c r="AR434" s="142" t="s">
        <v>132</v>
      </c>
      <c r="AT434" s="142" t="s">
        <v>127</v>
      </c>
      <c r="AU434" s="142" t="s">
        <v>83</v>
      </c>
      <c r="AY434" s="17" t="s">
        <v>125</v>
      </c>
      <c r="BE434" s="143">
        <f>IF(N434="základní",J434,0)</f>
        <v>0</v>
      </c>
      <c r="BF434" s="143">
        <f>IF(N434="snížená",J434,0)</f>
        <v>0</v>
      </c>
      <c r="BG434" s="143">
        <f>IF(N434="zákl. přenesená",J434,0)</f>
        <v>0</v>
      </c>
      <c r="BH434" s="143">
        <f>IF(N434="sníž. přenesená",J434,0)</f>
        <v>0</v>
      </c>
      <c r="BI434" s="143">
        <f>IF(N434="nulová",J434,0)</f>
        <v>0</v>
      </c>
      <c r="BJ434" s="17" t="s">
        <v>81</v>
      </c>
      <c r="BK434" s="143">
        <f>ROUND(I434*H434,2)</f>
        <v>0</v>
      </c>
      <c r="BL434" s="17" t="s">
        <v>132</v>
      </c>
      <c r="BM434" s="142" t="s">
        <v>905</v>
      </c>
    </row>
    <row r="435" spans="2:65" s="1" customFormat="1" ht="19.5">
      <c r="B435" s="32"/>
      <c r="D435" s="144" t="s">
        <v>134</v>
      </c>
      <c r="F435" s="145" t="s">
        <v>906</v>
      </c>
      <c r="I435" s="146"/>
      <c r="L435" s="32"/>
      <c r="M435" s="147"/>
      <c r="U435" s="56"/>
      <c r="AT435" s="17" t="s">
        <v>134</v>
      </c>
      <c r="AU435" s="17" t="s">
        <v>83</v>
      </c>
    </row>
    <row r="436" spans="2:65" s="1" customFormat="1" ht="11.25">
      <c r="B436" s="32"/>
      <c r="D436" s="148" t="s">
        <v>136</v>
      </c>
      <c r="F436" s="149" t="s">
        <v>907</v>
      </c>
      <c r="I436" s="146"/>
      <c r="L436" s="32"/>
      <c r="M436" s="147"/>
      <c r="U436" s="56"/>
      <c r="AT436" s="17" t="s">
        <v>136</v>
      </c>
      <c r="AU436" s="17" t="s">
        <v>83</v>
      </c>
    </row>
    <row r="437" spans="2:65" s="12" customFormat="1" ht="11.25">
      <c r="B437" s="150"/>
      <c r="D437" s="144" t="s">
        <v>138</v>
      </c>
      <c r="E437" s="151" t="s">
        <v>1</v>
      </c>
      <c r="F437" s="152" t="s">
        <v>908</v>
      </c>
      <c r="H437" s="151" t="s">
        <v>1</v>
      </c>
      <c r="I437" s="153"/>
      <c r="L437" s="150"/>
      <c r="M437" s="154"/>
      <c r="U437" s="155"/>
      <c r="AT437" s="151" t="s">
        <v>138</v>
      </c>
      <c r="AU437" s="151" t="s">
        <v>83</v>
      </c>
      <c r="AV437" s="12" t="s">
        <v>81</v>
      </c>
      <c r="AW437" s="12" t="s">
        <v>30</v>
      </c>
      <c r="AX437" s="12" t="s">
        <v>73</v>
      </c>
      <c r="AY437" s="151" t="s">
        <v>125</v>
      </c>
    </row>
    <row r="438" spans="2:65" s="13" customFormat="1" ht="11.25">
      <c r="B438" s="156"/>
      <c r="D438" s="144" t="s">
        <v>138</v>
      </c>
      <c r="E438" s="157" t="s">
        <v>1</v>
      </c>
      <c r="F438" s="158" t="s">
        <v>228</v>
      </c>
      <c r="H438" s="159">
        <v>13</v>
      </c>
      <c r="I438" s="160"/>
      <c r="L438" s="156"/>
      <c r="M438" s="161"/>
      <c r="U438" s="162"/>
      <c r="AT438" s="157" t="s">
        <v>138</v>
      </c>
      <c r="AU438" s="157" t="s">
        <v>83</v>
      </c>
      <c r="AV438" s="13" t="s">
        <v>83</v>
      </c>
      <c r="AW438" s="13" t="s">
        <v>30</v>
      </c>
      <c r="AX438" s="13" t="s">
        <v>73</v>
      </c>
      <c r="AY438" s="157" t="s">
        <v>125</v>
      </c>
    </row>
    <row r="439" spans="2:65" s="14" customFormat="1" ht="11.25">
      <c r="B439" s="163"/>
      <c r="D439" s="144" t="s">
        <v>138</v>
      </c>
      <c r="E439" s="164" t="s">
        <v>1</v>
      </c>
      <c r="F439" s="165" t="s">
        <v>141</v>
      </c>
      <c r="H439" s="166">
        <v>13</v>
      </c>
      <c r="I439" s="167"/>
      <c r="L439" s="163"/>
      <c r="M439" s="168"/>
      <c r="U439" s="169"/>
      <c r="AT439" s="164" t="s">
        <v>138</v>
      </c>
      <c r="AU439" s="164" t="s">
        <v>83</v>
      </c>
      <c r="AV439" s="14" t="s">
        <v>132</v>
      </c>
      <c r="AW439" s="14" t="s">
        <v>30</v>
      </c>
      <c r="AX439" s="14" t="s">
        <v>81</v>
      </c>
      <c r="AY439" s="164" t="s">
        <v>125</v>
      </c>
    </row>
    <row r="440" spans="2:65" s="1" customFormat="1" ht="33" customHeight="1">
      <c r="B440" s="32"/>
      <c r="C440" s="170" t="s">
        <v>520</v>
      </c>
      <c r="D440" s="170" t="s">
        <v>190</v>
      </c>
      <c r="E440" s="171" t="s">
        <v>909</v>
      </c>
      <c r="F440" s="172" t="s">
        <v>910</v>
      </c>
      <c r="G440" s="173" t="s">
        <v>423</v>
      </c>
      <c r="H440" s="174">
        <v>13.13</v>
      </c>
      <c r="I440" s="175"/>
      <c r="J440" s="176">
        <f>ROUND(I440*H440,2)</f>
        <v>0</v>
      </c>
      <c r="K440" s="172" t="s">
        <v>1</v>
      </c>
      <c r="L440" s="177"/>
      <c r="M440" s="178" t="s">
        <v>1</v>
      </c>
      <c r="N440" s="179" t="s">
        <v>38</v>
      </c>
      <c r="P440" s="140">
        <f>O440*H440</f>
        <v>0</v>
      </c>
      <c r="Q440" s="140">
        <v>0.58499999999999996</v>
      </c>
      <c r="R440" s="140">
        <f>Q440*H440</f>
        <v>7.6810499999999999</v>
      </c>
      <c r="S440" s="140">
        <v>0</v>
      </c>
      <c r="T440" s="140">
        <f>S440*H440</f>
        <v>0</v>
      </c>
      <c r="U440" s="141" t="s">
        <v>1</v>
      </c>
      <c r="AR440" s="142" t="s">
        <v>194</v>
      </c>
      <c r="AT440" s="142" t="s">
        <v>190</v>
      </c>
      <c r="AU440" s="142" t="s">
        <v>83</v>
      </c>
      <c r="AY440" s="17" t="s">
        <v>125</v>
      </c>
      <c r="BE440" s="143">
        <f>IF(N440="základní",J440,0)</f>
        <v>0</v>
      </c>
      <c r="BF440" s="143">
        <f>IF(N440="snížená",J440,0)</f>
        <v>0</v>
      </c>
      <c r="BG440" s="143">
        <f>IF(N440="zákl. přenesená",J440,0)</f>
        <v>0</v>
      </c>
      <c r="BH440" s="143">
        <f>IF(N440="sníž. přenesená",J440,0)</f>
        <v>0</v>
      </c>
      <c r="BI440" s="143">
        <f>IF(N440="nulová",J440,0)</f>
        <v>0</v>
      </c>
      <c r="BJ440" s="17" t="s">
        <v>81</v>
      </c>
      <c r="BK440" s="143">
        <f>ROUND(I440*H440,2)</f>
        <v>0</v>
      </c>
      <c r="BL440" s="17" t="s">
        <v>132</v>
      </c>
      <c r="BM440" s="142" t="s">
        <v>911</v>
      </c>
    </row>
    <row r="441" spans="2:65" s="1" customFormat="1" ht="19.5">
      <c r="B441" s="32"/>
      <c r="D441" s="144" t="s">
        <v>134</v>
      </c>
      <c r="F441" s="145" t="s">
        <v>910</v>
      </c>
      <c r="I441" s="146"/>
      <c r="L441" s="32"/>
      <c r="M441" s="147"/>
      <c r="U441" s="56"/>
      <c r="AT441" s="17" t="s">
        <v>134</v>
      </c>
      <c r="AU441" s="17" t="s">
        <v>83</v>
      </c>
    </row>
    <row r="442" spans="2:65" s="1" customFormat="1" ht="24.2" customHeight="1">
      <c r="B442" s="32"/>
      <c r="C442" s="131" t="s">
        <v>526</v>
      </c>
      <c r="D442" s="131" t="s">
        <v>127</v>
      </c>
      <c r="E442" s="132" t="s">
        <v>912</v>
      </c>
      <c r="F442" s="133" t="s">
        <v>913</v>
      </c>
      <c r="G442" s="134" t="s">
        <v>423</v>
      </c>
      <c r="H442" s="135">
        <v>2</v>
      </c>
      <c r="I442" s="136"/>
      <c r="J442" s="137">
        <f>ROUND(I442*H442,2)</f>
        <v>0</v>
      </c>
      <c r="K442" s="133" t="s">
        <v>131</v>
      </c>
      <c r="L442" s="32"/>
      <c r="M442" s="138" t="s">
        <v>1</v>
      </c>
      <c r="N442" s="139" t="s">
        <v>38</v>
      </c>
      <c r="P442" s="140">
        <f>O442*H442</f>
        <v>0</v>
      </c>
      <c r="Q442" s="140">
        <v>2.4240000000000001E-2</v>
      </c>
      <c r="R442" s="140">
        <f>Q442*H442</f>
        <v>4.8480000000000002E-2</v>
      </c>
      <c r="S442" s="140">
        <v>0</v>
      </c>
      <c r="T442" s="140">
        <f>S442*H442</f>
        <v>0</v>
      </c>
      <c r="U442" s="141" t="s">
        <v>1</v>
      </c>
      <c r="AR442" s="142" t="s">
        <v>132</v>
      </c>
      <c r="AT442" s="142" t="s">
        <v>127</v>
      </c>
      <c r="AU442" s="142" t="s">
        <v>83</v>
      </c>
      <c r="AY442" s="17" t="s">
        <v>125</v>
      </c>
      <c r="BE442" s="143">
        <f>IF(N442="základní",J442,0)</f>
        <v>0</v>
      </c>
      <c r="BF442" s="143">
        <f>IF(N442="snížená",J442,0)</f>
        <v>0</v>
      </c>
      <c r="BG442" s="143">
        <f>IF(N442="zákl. přenesená",J442,0)</f>
        <v>0</v>
      </c>
      <c r="BH442" s="143">
        <f>IF(N442="sníž. přenesená",J442,0)</f>
        <v>0</v>
      </c>
      <c r="BI442" s="143">
        <f>IF(N442="nulová",J442,0)</f>
        <v>0</v>
      </c>
      <c r="BJ442" s="17" t="s">
        <v>81</v>
      </c>
      <c r="BK442" s="143">
        <f>ROUND(I442*H442,2)</f>
        <v>0</v>
      </c>
      <c r="BL442" s="17" t="s">
        <v>132</v>
      </c>
      <c r="BM442" s="142" t="s">
        <v>914</v>
      </c>
    </row>
    <row r="443" spans="2:65" s="1" customFormat="1" ht="19.5">
      <c r="B443" s="32"/>
      <c r="D443" s="144" t="s">
        <v>134</v>
      </c>
      <c r="F443" s="145" t="s">
        <v>915</v>
      </c>
      <c r="I443" s="146"/>
      <c r="L443" s="32"/>
      <c r="M443" s="147"/>
      <c r="U443" s="56"/>
      <c r="AT443" s="17" t="s">
        <v>134</v>
      </c>
      <c r="AU443" s="17" t="s">
        <v>83</v>
      </c>
    </row>
    <row r="444" spans="2:65" s="1" customFormat="1" ht="11.25">
      <c r="B444" s="32"/>
      <c r="D444" s="148" t="s">
        <v>136</v>
      </c>
      <c r="F444" s="149" t="s">
        <v>916</v>
      </c>
      <c r="I444" s="146"/>
      <c r="L444" s="32"/>
      <c r="M444" s="147"/>
      <c r="U444" s="56"/>
      <c r="AT444" s="17" t="s">
        <v>136</v>
      </c>
      <c r="AU444" s="17" t="s">
        <v>83</v>
      </c>
    </row>
    <row r="445" spans="2:65" s="12" customFormat="1" ht="11.25">
      <c r="B445" s="150"/>
      <c r="D445" s="144" t="s">
        <v>138</v>
      </c>
      <c r="E445" s="151" t="s">
        <v>1</v>
      </c>
      <c r="F445" s="152" t="s">
        <v>917</v>
      </c>
      <c r="H445" s="151" t="s">
        <v>1</v>
      </c>
      <c r="I445" s="153"/>
      <c r="L445" s="150"/>
      <c r="M445" s="154"/>
      <c r="U445" s="155"/>
      <c r="AT445" s="151" t="s">
        <v>138</v>
      </c>
      <c r="AU445" s="151" t="s">
        <v>83</v>
      </c>
      <c r="AV445" s="12" t="s">
        <v>81</v>
      </c>
      <c r="AW445" s="12" t="s">
        <v>30</v>
      </c>
      <c r="AX445" s="12" t="s">
        <v>73</v>
      </c>
      <c r="AY445" s="151" t="s">
        <v>125</v>
      </c>
    </row>
    <row r="446" spans="2:65" s="13" customFormat="1" ht="11.25">
      <c r="B446" s="156"/>
      <c r="D446" s="144" t="s">
        <v>138</v>
      </c>
      <c r="E446" s="157" t="s">
        <v>1</v>
      </c>
      <c r="F446" s="158" t="s">
        <v>918</v>
      </c>
      <c r="H446" s="159">
        <v>2</v>
      </c>
      <c r="I446" s="160"/>
      <c r="L446" s="156"/>
      <c r="M446" s="161"/>
      <c r="U446" s="162"/>
      <c r="AT446" s="157" t="s">
        <v>138</v>
      </c>
      <c r="AU446" s="157" t="s">
        <v>83</v>
      </c>
      <c r="AV446" s="13" t="s">
        <v>83</v>
      </c>
      <c r="AW446" s="13" t="s">
        <v>30</v>
      </c>
      <c r="AX446" s="13" t="s">
        <v>73</v>
      </c>
      <c r="AY446" s="157" t="s">
        <v>125</v>
      </c>
    </row>
    <row r="447" spans="2:65" s="14" customFormat="1" ht="11.25">
      <c r="B447" s="163"/>
      <c r="D447" s="144" t="s">
        <v>138</v>
      </c>
      <c r="E447" s="164" t="s">
        <v>1</v>
      </c>
      <c r="F447" s="165" t="s">
        <v>141</v>
      </c>
      <c r="H447" s="166">
        <v>2</v>
      </c>
      <c r="I447" s="167"/>
      <c r="L447" s="163"/>
      <c r="M447" s="168"/>
      <c r="U447" s="169"/>
      <c r="AT447" s="164" t="s">
        <v>138</v>
      </c>
      <c r="AU447" s="164" t="s">
        <v>83</v>
      </c>
      <c r="AV447" s="14" t="s">
        <v>132</v>
      </c>
      <c r="AW447" s="14" t="s">
        <v>30</v>
      </c>
      <c r="AX447" s="14" t="s">
        <v>81</v>
      </c>
      <c r="AY447" s="164" t="s">
        <v>125</v>
      </c>
    </row>
    <row r="448" spans="2:65" s="1" customFormat="1" ht="24.2" customHeight="1">
      <c r="B448" s="32"/>
      <c r="C448" s="131" t="s">
        <v>532</v>
      </c>
      <c r="D448" s="131" t="s">
        <v>127</v>
      </c>
      <c r="E448" s="132" t="s">
        <v>919</v>
      </c>
      <c r="F448" s="133" t="s">
        <v>920</v>
      </c>
      <c r="G448" s="134" t="s">
        <v>423</v>
      </c>
      <c r="H448" s="135">
        <v>6</v>
      </c>
      <c r="I448" s="136"/>
      <c r="J448" s="137">
        <f>ROUND(I448*H448,2)</f>
        <v>0</v>
      </c>
      <c r="K448" s="133" t="s">
        <v>131</v>
      </c>
      <c r="L448" s="32"/>
      <c r="M448" s="138" t="s">
        <v>1</v>
      </c>
      <c r="N448" s="139" t="s">
        <v>38</v>
      </c>
      <c r="P448" s="140">
        <f>O448*H448</f>
        <v>0</v>
      </c>
      <c r="Q448" s="140">
        <v>0.12422</v>
      </c>
      <c r="R448" s="140">
        <f>Q448*H448</f>
        <v>0.74531999999999998</v>
      </c>
      <c r="S448" s="140">
        <v>0</v>
      </c>
      <c r="T448" s="140">
        <f>S448*H448</f>
        <v>0</v>
      </c>
      <c r="U448" s="141" t="s">
        <v>1</v>
      </c>
      <c r="AR448" s="142" t="s">
        <v>132</v>
      </c>
      <c r="AT448" s="142" t="s">
        <v>127</v>
      </c>
      <c r="AU448" s="142" t="s">
        <v>83</v>
      </c>
      <c r="AY448" s="17" t="s">
        <v>125</v>
      </c>
      <c r="BE448" s="143">
        <f>IF(N448="základní",J448,0)</f>
        <v>0</v>
      </c>
      <c r="BF448" s="143">
        <f>IF(N448="snížená",J448,0)</f>
        <v>0</v>
      </c>
      <c r="BG448" s="143">
        <f>IF(N448="zákl. přenesená",J448,0)</f>
        <v>0</v>
      </c>
      <c r="BH448" s="143">
        <f>IF(N448="sníž. přenesená",J448,0)</f>
        <v>0</v>
      </c>
      <c r="BI448" s="143">
        <f>IF(N448="nulová",J448,0)</f>
        <v>0</v>
      </c>
      <c r="BJ448" s="17" t="s">
        <v>81</v>
      </c>
      <c r="BK448" s="143">
        <f>ROUND(I448*H448,2)</f>
        <v>0</v>
      </c>
      <c r="BL448" s="17" t="s">
        <v>132</v>
      </c>
      <c r="BM448" s="142" t="s">
        <v>921</v>
      </c>
    </row>
    <row r="449" spans="2:65" s="1" customFormat="1" ht="11.25">
      <c r="B449" s="32"/>
      <c r="D449" s="144" t="s">
        <v>134</v>
      </c>
      <c r="F449" s="145" t="s">
        <v>922</v>
      </c>
      <c r="I449" s="146"/>
      <c r="L449" s="32"/>
      <c r="M449" s="147"/>
      <c r="U449" s="56"/>
      <c r="AT449" s="17" t="s">
        <v>134</v>
      </c>
      <c r="AU449" s="17" t="s">
        <v>83</v>
      </c>
    </row>
    <row r="450" spans="2:65" s="1" customFormat="1" ht="11.25">
      <c r="B450" s="32"/>
      <c r="D450" s="148" t="s">
        <v>136</v>
      </c>
      <c r="F450" s="149" t="s">
        <v>923</v>
      </c>
      <c r="I450" s="146"/>
      <c r="L450" s="32"/>
      <c r="M450" s="147"/>
      <c r="U450" s="56"/>
      <c r="AT450" s="17" t="s">
        <v>136</v>
      </c>
      <c r="AU450" s="17" t="s">
        <v>83</v>
      </c>
    </row>
    <row r="451" spans="2:65" s="12" customFormat="1" ht="11.25">
      <c r="B451" s="150"/>
      <c r="D451" s="144" t="s">
        <v>138</v>
      </c>
      <c r="E451" s="151" t="s">
        <v>1</v>
      </c>
      <c r="F451" s="152" t="s">
        <v>924</v>
      </c>
      <c r="H451" s="151" t="s">
        <v>1</v>
      </c>
      <c r="I451" s="153"/>
      <c r="L451" s="150"/>
      <c r="M451" s="154"/>
      <c r="U451" s="155"/>
      <c r="AT451" s="151" t="s">
        <v>138</v>
      </c>
      <c r="AU451" s="151" t="s">
        <v>83</v>
      </c>
      <c r="AV451" s="12" t="s">
        <v>81</v>
      </c>
      <c r="AW451" s="12" t="s">
        <v>30</v>
      </c>
      <c r="AX451" s="12" t="s">
        <v>73</v>
      </c>
      <c r="AY451" s="151" t="s">
        <v>125</v>
      </c>
    </row>
    <row r="452" spans="2:65" s="13" customFormat="1" ht="11.25">
      <c r="B452" s="156"/>
      <c r="D452" s="144" t="s">
        <v>138</v>
      </c>
      <c r="E452" s="157" t="s">
        <v>1</v>
      </c>
      <c r="F452" s="158" t="s">
        <v>179</v>
      </c>
      <c r="H452" s="159">
        <v>6</v>
      </c>
      <c r="I452" s="160"/>
      <c r="L452" s="156"/>
      <c r="M452" s="161"/>
      <c r="U452" s="162"/>
      <c r="AT452" s="157" t="s">
        <v>138</v>
      </c>
      <c r="AU452" s="157" t="s">
        <v>83</v>
      </c>
      <c r="AV452" s="13" t="s">
        <v>83</v>
      </c>
      <c r="AW452" s="13" t="s">
        <v>30</v>
      </c>
      <c r="AX452" s="13" t="s">
        <v>73</v>
      </c>
      <c r="AY452" s="157" t="s">
        <v>125</v>
      </c>
    </row>
    <row r="453" spans="2:65" s="14" customFormat="1" ht="11.25">
      <c r="B453" s="163"/>
      <c r="D453" s="144" t="s">
        <v>138</v>
      </c>
      <c r="E453" s="164" t="s">
        <v>1</v>
      </c>
      <c r="F453" s="165" t="s">
        <v>141</v>
      </c>
      <c r="H453" s="166">
        <v>6</v>
      </c>
      <c r="I453" s="167"/>
      <c r="L453" s="163"/>
      <c r="M453" s="168"/>
      <c r="U453" s="169"/>
      <c r="AT453" s="164" t="s">
        <v>138</v>
      </c>
      <c r="AU453" s="164" t="s">
        <v>83</v>
      </c>
      <c r="AV453" s="14" t="s">
        <v>132</v>
      </c>
      <c r="AW453" s="14" t="s">
        <v>30</v>
      </c>
      <c r="AX453" s="14" t="s">
        <v>81</v>
      </c>
      <c r="AY453" s="164" t="s">
        <v>125</v>
      </c>
    </row>
    <row r="454" spans="2:65" s="1" customFormat="1" ht="24.2" customHeight="1">
      <c r="B454" s="32"/>
      <c r="C454" s="170" t="s">
        <v>540</v>
      </c>
      <c r="D454" s="170" t="s">
        <v>190</v>
      </c>
      <c r="E454" s="171" t="s">
        <v>925</v>
      </c>
      <c r="F454" s="172" t="s">
        <v>926</v>
      </c>
      <c r="G454" s="173" t="s">
        <v>423</v>
      </c>
      <c r="H454" s="174">
        <v>6</v>
      </c>
      <c r="I454" s="175"/>
      <c r="J454" s="176">
        <f>ROUND(I454*H454,2)</f>
        <v>0</v>
      </c>
      <c r="K454" s="172" t="s">
        <v>131</v>
      </c>
      <c r="L454" s="177"/>
      <c r="M454" s="178" t="s">
        <v>1</v>
      </c>
      <c r="N454" s="179" t="s">
        <v>38</v>
      </c>
      <c r="P454" s="140">
        <f>O454*H454</f>
        <v>0</v>
      </c>
      <c r="Q454" s="140">
        <v>0.108</v>
      </c>
      <c r="R454" s="140">
        <f>Q454*H454</f>
        <v>0.64800000000000002</v>
      </c>
      <c r="S454" s="140">
        <v>0</v>
      </c>
      <c r="T454" s="140">
        <f>S454*H454</f>
        <v>0</v>
      </c>
      <c r="U454" s="141" t="s">
        <v>1</v>
      </c>
      <c r="AR454" s="142" t="s">
        <v>194</v>
      </c>
      <c r="AT454" s="142" t="s">
        <v>190</v>
      </c>
      <c r="AU454" s="142" t="s">
        <v>83</v>
      </c>
      <c r="AY454" s="17" t="s">
        <v>125</v>
      </c>
      <c r="BE454" s="143">
        <f>IF(N454="základní",J454,0)</f>
        <v>0</v>
      </c>
      <c r="BF454" s="143">
        <f>IF(N454="snížená",J454,0)</f>
        <v>0</v>
      </c>
      <c r="BG454" s="143">
        <f>IF(N454="zákl. přenesená",J454,0)</f>
        <v>0</v>
      </c>
      <c r="BH454" s="143">
        <f>IF(N454="sníž. přenesená",J454,0)</f>
        <v>0</v>
      </c>
      <c r="BI454" s="143">
        <f>IF(N454="nulová",J454,0)</f>
        <v>0</v>
      </c>
      <c r="BJ454" s="17" t="s">
        <v>81</v>
      </c>
      <c r="BK454" s="143">
        <f>ROUND(I454*H454,2)</f>
        <v>0</v>
      </c>
      <c r="BL454" s="17" t="s">
        <v>132</v>
      </c>
      <c r="BM454" s="142" t="s">
        <v>927</v>
      </c>
    </row>
    <row r="455" spans="2:65" s="1" customFormat="1" ht="11.25">
      <c r="B455" s="32"/>
      <c r="D455" s="144" t="s">
        <v>134</v>
      </c>
      <c r="F455" s="145" t="s">
        <v>926</v>
      </c>
      <c r="I455" s="146"/>
      <c r="L455" s="32"/>
      <c r="M455" s="147"/>
      <c r="U455" s="56"/>
      <c r="AT455" s="17" t="s">
        <v>134</v>
      </c>
      <c r="AU455" s="17" t="s">
        <v>83</v>
      </c>
    </row>
    <row r="456" spans="2:65" s="1" customFormat="1" ht="24.2" customHeight="1">
      <c r="B456" s="32"/>
      <c r="C456" s="131" t="s">
        <v>546</v>
      </c>
      <c r="D456" s="131" t="s">
        <v>127</v>
      </c>
      <c r="E456" s="132" t="s">
        <v>928</v>
      </c>
      <c r="F456" s="133" t="s">
        <v>929</v>
      </c>
      <c r="G456" s="134" t="s">
        <v>423</v>
      </c>
      <c r="H456" s="135">
        <v>6</v>
      </c>
      <c r="I456" s="136"/>
      <c r="J456" s="137">
        <f>ROUND(I456*H456,2)</f>
        <v>0</v>
      </c>
      <c r="K456" s="133" t="s">
        <v>131</v>
      </c>
      <c r="L456" s="32"/>
      <c r="M456" s="138" t="s">
        <v>1</v>
      </c>
      <c r="N456" s="139" t="s">
        <v>38</v>
      </c>
      <c r="P456" s="140">
        <f>O456*H456</f>
        <v>0</v>
      </c>
      <c r="Q456" s="140">
        <v>2.972E-2</v>
      </c>
      <c r="R456" s="140">
        <f>Q456*H456</f>
        <v>0.17832000000000001</v>
      </c>
      <c r="S456" s="140">
        <v>0</v>
      </c>
      <c r="T456" s="140">
        <f>S456*H456</f>
        <v>0</v>
      </c>
      <c r="U456" s="141" t="s">
        <v>1</v>
      </c>
      <c r="AR456" s="142" t="s">
        <v>132</v>
      </c>
      <c r="AT456" s="142" t="s">
        <v>127</v>
      </c>
      <c r="AU456" s="142" t="s">
        <v>83</v>
      </c>
      <c r="AY456" s="17" t="s">
        <v>125</v>
      </c>
      <c r="BE456" s="143">
        <f>IF(N456="základní",J456,0)</f>
        <v>0</v>
      </c>
      <c r="BF456" s="143">
        <f>IF(N456="snížená",J456,0)</f>
        <v>0</v>
      </c>
      <c r="BG456" s="143">
        <f>IF(N456="zákl. přenesená",J456,0)</f>
        <v>0</v>
      </c>
      <c r="BH456" s="143">
        <f>IF(N456="sníž. přenesená",J456,0)</f>
        <v>0</v>
      </c>
      <c r="BI456" s="143">
        <f>IF(N456="nulová",J456,0)</f>
        <v>0</v>
      </c>
      <c r="BJ456" s="17" t="s">
        <v>81</v>
      </c>
      <c r="BK456" s="143">
        <f>ROUND(I456*H456,2)</f>
        <v>0</v>
      </c>
      <c r="BL456" s="17" t="s">
        <v>132</v>
      </c>
      <c r="BM456" s="142" t="s">
        <v>930</v>
      </c>
    </row>
    <row r="457" spans="2:65" s="1" customFormat="1" ht="19.5">
      <c r="B457" s="32"/>
      <c r="D457" s="144" t="s">
        <v>134</v>
      </c>
      <c r="F457" s="145" t="s">
        <v>931</v>
      </c>
      <c r="I457" s="146"/>
      <c r="L457" s="32"/>
      <c r="M457" s="147"/>
      <c r="U457" s="56"/>
      <c r="AT457" s="17" t="s">
        <v>134</v>
      </c>
      <c r="AU457" s="17" t="s">
        <v>83</v>
      </c>
    </row>
    <row r="458" spans="2:65" s="1" customFormat="1" ht="11.25">
      <c r="B458" s="32"/>
      <c r="D458" s="148" t="s">
        <v>136</v>
      </c>
      <c r="F458" s="149" t="s">
        <v>932</v>
      </c>
      <c r="I458" s="146"/>
      <c r="L458" s="32"/>
      <c r="M458" s="147"/>
      <c r="U458" s="56"/>
      <c r="AT458" s="17" t="s">
        <v>136</v>
      </c>
      <c r="AU458" s="17" t="s">
        <v>83</v>
      </c>
    </row>
    <row r="459" spans="2:65" s="1" customFormat="1" ht="21.75" customHeight="1">
      <c r="B459" s="32"/>
      <c r="C459" s="170" t="s">
        <v>553</v>
      </c>
      <c r="D459" s="170" t="s">
        <v>190</v>
      </c>
      <c r="E459" s="171" t="s">
        <v>933</v>
      </c>
      <c r="F459" s="172" t="s">
        <v>934</v>
      </c>
      <c r="G459" s="173" t="s">
        <v>423</v>
      </c>
      <c r="H459" s="174">
        <v>6</v>
      </c>
      <c r="I459" s="175"/>
      <c r="J459" s="176">
        <f>ROUND(I459*H459,2)</f>
        <v>0</v>
      </c>
      <c r="K459" s="172" t="s">
        <v>131</v>
      </c>
      <c r="L459" s="177"/>
      <c r="M459" s="178" t="s">
        <v>1</v>
      </c>
      <c r="N459" s="179" t="s">
        <v>38</v>
      </c>
      <c r="P459" s="140">
        <f>O459*H459</f>
        <v>0</v>
      </c>
      <c r="Q459" s="140">
        <v>5.8000000000000003E-2</v>
      </c>
      <c r="R459" s="140">
        <f>Q459*H459</f>
        <v>0.34800000000000003</v>
      </c>
      <c r="S459" s="140">
        <v>0</v>
      </c>
      <c r="T459" s="140">
        <f>S459*H459</f>
        <v>0</v>
      </c>
      <c r="U459" s="141" t="s">
        <v>1</v>
      </c>
      <c r="AR459" s="142" t="s">
        <v>194</v>
      </c>
      <c r="AT459" s="142" t="s">
        <v>190</v>
      </c>
      <c r="AU459" s="142" t="s">
        <v>83</v>
      </c>
      <c r="AY459" s="17" t="s">
        <v>125</v>
      </c>
      <c r="BE459" s="143">
        <f>IF(N459="základní",J459,0)</f>
        <v>0</v>
      </c>
      <c r="BF459" s="143">
        <f>IF(N459="snížená",J459,0)</f>
        <v>0</v>
      </c>
      <c r="BG459" s="143">
        <f>IF(N459="zákl. přenesená",J459,0)</f>
        <v>0</v>
      </c>
      <c r="BH459" s="143">
        <f>IF(N459="sníž. přenesená",J459,0)</f>
        <v>0</v>
      </c>
      <c r="BI459" s="143">
        <f>IF(N459="nulová",J459,0)</f>
        <v>0</v>
      </c>
      <c r="BJ459" s="17" t="s">
        <v>81</v>
      </c>
      <c r="BK459" s="143">
        <f>ROUND(I459*H459,2)</f>
        <v>0</v>
      </c>
      <c r="BL459" s="17" t="s">
        <v>132</v>
      </c>
      <c r="BM459" s="142" t="s">
        <v>935</v>
      </c>
    </row>
    <row r="460" spans="2:65" s="1" customFormat="1" ht="11.25">
      <c r="B460" s="32"/>
      <c r="D460" s="144" t="s">
        <v>134</v>
      </c>
      <c r="F460" s="145" t="s">
        <v>934</v>
      </c>
      <c r="I460" s="146"/>
      <c r="L460" s="32"/>
      <c r="M460" s="147"/>
      <c r="U460" s="56"/>
      <c r="AT460" s="17" t="s">
        <v>134</v>
      </c>
      <c r="AU460" s="17" t="s">
        <v>83</v>
      </c>
    </row>
    <row r="461" spans="2:65" s="1" customFormat="1" ht="24.2" customHeight="1">
      <c r="B461" s="32"/>
      <c r="C461" s="131" t="s">
        <v>559</v>
      </c>
      <c r="D461" s="131" t="s">
        <v>127</v>
      </c>
      <c r="E461" s="132" t="s">
        <v>936</v>
      </c>
      <c r="F461" s="133" t="s">
        <v>937</v>
      </c>
      <c r="G461" s="134" t="s">
        <v>423</v>
      </c>
      <c r="H461" s="135">
        <v>6</v>
      </c>
      <c r="I461" s="136"/>
      <c r="J461" s="137">
        <f>ROUND(I461*H461,2)</f>
        <v>0</v>
      </c>
      <c r="K461" s="133" t="s">
        <v>131</v>
      </c>
      <c r="L461" s="32"/>
      <c r="M461" s="138" t="s">
        <v>1</v>
      </c>
      <c r="N461" s="139" t="s">
        <v>38</v>
      </c>
      <c r="P461" s="140">
        <f>O461*H461</f>
        <v>0</v>
      </c>
      <c r="Q461" s="140">
        <v>2.972E-2</v>
      </c>
      <c r="R461" s="140">
        <f>Q461*H461</f>
        <v>0.17832000000000001</v>
      </c>
      <c r="S461" s="140">
        <v>0</v>
      </c>
      <c r="T461" s="140">
        <f>S461*H461</f>
        <v>0</v>
      </c>
      <c r="U461" s="141" t="s">
        <v>1</v>
      </c>
      <c r="AR461" s="142" t="s">
        <v>132</v>
      </c>
      <c r="AT461" s="142" t="s">
        <v>127</v>
      </c>
      <c r="AU461" s="142" t="s">
        <v>83</v>
      </c>
      <c r="AY461" s="17" t="s">
        <v>125</v>
      </c>
      <c r="BE461" s="143">
        <f>IF(N461="základní",J461,0)</f>
        <v>0</v>
      </c>
      <c r="BF461" s="143">
        <f>IF(N461="snížená",J461,0)</f>
        <v>0</v>
      </c>
      <c r="BG461" s="143">
        <f>IF(N461="zákl. přenesená",J461,0)</f>
        <v>0</v>
      </c>
      <c r="BH461" s="143">
        <f>IF(N461="sníž. přenesená",J461,0)</f>
        <v>0</v>
      </c>
      <c r="BI461" s="143">
        <f>IF(N461="nulová",J461,0)</f>
        <v>0</v>
      </c>
      <c r="BJ461" s="17" t="s">
        <v>81</v>
      </c>
      <c r="BK461" s="143">
        <f>ROUND(I461*H461,2)</f>
        <v>0</v>
      </c>
      <c r="BL461" s="17" t="s">
        <v>132</v>
      </c>
      <c r="BM461" s="142" t="s">
        <v>938</v>
      </c>
    </row>
    <row r="462" spans="2:65" s="1" customFormat="1" ht="19.5">
      <c r="B462" s="32"/>
      <c r="D462" s="144" t="s">
        <v>134</v>
      </c>
      <c r="F462" s="145" t="s">
        <v>939</v>
      </c>
      <c r="I462" s="146"/>
      <c r="L462" s="32"/>
      <c r="M462" s="147"/>
      <c r="U462" s="56"/>
      <c r="AT462" s="17" t="s">
        <v>134</v>
      </c>
      <c r="AU462" s="17" t="s">
        <v>83</v>
      </c>
    </row>
    <row r="463" spans="2:65" s="1" customFormat="1" ht="11.25">
      <c r="B463" s="32"/>
      <c r="D463" s="148" t="s">
        <v>136</v>
      </c>
      <c r="F463" s="149" t="s">
        <v>940</v>
      </c>
      <c r="I463" s="146"/>
      <c r="L463" s="32"/>
      <c r="M463" s="147"/>
      <c r="U463" s="56"/>
      <c r="AT463" s="17" t="s">
        <v>136</v>
      </c>
      <c r="AU463" s="17" t="s">
        <v>83</v>
      </c>
    </row>
    <row r="464" spans="2:65" s="1" customFormat="1" ht="24.2" customHeight="1">
      <c r="B464" s="32"/>
      <c r="C464" s="170" t="s">
        <v>566</v>
      </c>
      <c r="D464" s="170" t="s">
        <v>190</v>
      </c>
      <c r="E464" s="171" t="s">
        <v>941</v>
      </c>
      <c r="F464" s="172" t="s">
        <v>942</v>
      </c>
      <c r="G464" s="173" t="s">
        <v>423</v>
      </c>
      <c r="H464" s="174">
        <v>6</v>
      </c>
      <c r="I464" s="175"/>
      <c r="J464" s="176">
        <f>ROUND(I464*H464,2)</f>
        <v>0</v>
      </c>
      <c r="K464" s="172" t="s">
        <v>131</v>
      </c>
      <c r="L464" s="177"/>
      <c r="M464" s="178" t="s">
        <v>1</v>
      </c>
      <c r="N464" s="179" t="s">
        <v>38</v>
      </c>
      <c r="P464" s="140">
        <f>O464*H464</f>
        <v>0</v>
      </c>
      <c r="Q464" s="140">
        <v>0.11</v>
      </c>
      <c r="R464" s="140">
        <f>Q464*H464</f>
        <v>0.66</v>
      </c>
      <c r="S464" s="140">
        <v>0</v>
      </c>
      <c r="T464" s="140">
        <f>S464*H464</f>
        <v>0</v>
      </c>
      <c r="U464" s="141" t="s">
        <v>1</v>
      </c>
      <c r="AR464" s="142" t="s">
        <v>194</v>
      </c>
      <c r="AT464" s="142" t="s">
        <v>190</v>
      </c>
      <c r="AU464" s="142" t="s">
        <v>83</v>
      </c>
      <c r="AY464" s="17" t="s">
        <v>125</v>
      </c>
      <c r="BE464" s="143">
        <f>IF(N464="základní",J464,0)</f>
        <v>0</v>
      </c>
      <c r="BF464" s="143">
        <f>IF(N464="snížená",J464,0)</f>
        <v>0</v>
      </c>
      <c r="BG464" s="143">
        <f>IF(N464="zákl. přenesená",J464,0)</f>
        <v>0</v>
      </c>
      <c r="BH464" s="143">
        <f>IF(N464="sníž. přenesená",J464,0)</f>
        <v>0</v>
      </c>
      <c r="BI464" s="143">
        <f>IF(N464="nulová",J464,0)</f>
        <v>0</v>
      </c>
      <c r="BJ464" s="17" t="s">
        <v>81</v>
      </c>
      <c r="BK464" s="143">
        <f>ROUND(I464*H464,2)</f>
        <v>0</v>
      </c>
      <c r="BL464" s="17" t="s">
        <v>132</v>
      </c>
      <c r="BM464" s="142" t="s">
        <v>943</v>
      </c>
    </row>
    <row r="465" spans="2:65" s="1" customFormat="1" ht="11.25">
      <c r="B465" s="32"/>
      <c r="D465" s="144" t="s">
        <v>134</v>
      </c>
      <c r="F465" s="145" t="s">
        <v>942</v>
      </c>
      <c r="I465" s="146"/>
      <c r="L465" s="32"/>
      <c r="M465" s="147"/>
      <c r="U465" s="56"/>
      <c r="AT465" s="17" t="s">
        <v>134</v>
      </c>
      <c r="AU465" s="17" t="s">
        <v>83</v>
      </c>
    </row>
    <row r="466" spans="2:65" s="1" customFormat="1" ht="21.75" customHeight="1">
      <c r="B466" s="32"/>
      <c r="C466" s="170" t="s">
        <v>571</v>
      </c>
      <c r="D466" s="170" t="s">
        <v>190</v>
      </c>
      <c r="E466" s="171" t="s">
        <v>944</v>
      </c>
      <c r="F466" s="172" t="s">
        <v>945</v>
      </c>
      <c r="G466" s="173" t="s">
        <v>423</v>
      </c>
      <c r="H466" s="174">
        <v>6</v>
      </c>
      <c r="I466" s="175"/>
      <c r="J466" s="176">
        <f>ROUND(I466*H466,2)</f>
        <v>0</v>
      </c>
      <c r="K466" s="172" t="s">
        <v>131</v>
      </c>
      <c r="L466" s="177"/>
      <c r="M466" s="178" t="s">
        <v>1</v>
      </c>
      <c r="N466" s="179" t="s">
        <v>38</v>
      </c>
      <c r="P466" s="140">
        <f>O466*H466</f>
        <v>0</v>
      </c>
      <c r="Q466" s="140">
        <v>8.5000000000000006E-3</v>
      </c>
      <c r="R466" s="140">
        <f>Q466*H466</f>
        <v>5.1000000000000004E-2</v>
      </c>
      <c r="S466" s="140">
        <v>0</v>
      </c>
      <c r="T466" s="140">
        <f>S466*H466</f>
        <v>0</v>
      </c>
      <c r="U466" s="141" t="s">
        <v>1</v>
      </c>
      <c r="AR466" s="142" t="s">
        <v>194</v>
      </c>
      <c r="AT466" s="142" t="s">
        <v>190</v>
      </c>
      <c r="AU466" s="142" t="s">
        <v>83</v>
      </c>
      <c r="AY466" s="17" t="s">
        <v>125</v>
      </c>
      <c r="BE466" s="143">
        <f>IF(N466="základní",J466,0)</f>
        <v>0</v>
      </c>
      <c r="BF466" s="143">
        <f>IF(N466="snížená",J466,0)</f>
        <v>0</v>
      </c>
      <c r="BG466" s="143">
        <f>IF(N466="zákl. přenesená",J466,0)</f>
        <v>0</v>
      </c>
      <c r="BH466" s="143">
        <f>IF(N466="sníž. přenesená",J466,0)</f>
        <v>0</v>
      </c>
      <c r="BI466" s="143">
        <f>IF(N466="nulová",J466,0)</f>
        <v>0</v>
      </c>
      <c r="BJ466" s="17" t="s">
        <v>81</v>
      </c>
      <c r="BK466" s="143">
        <f>ROUND(I466*H466,2)</f>
        <v>0</v>
      </c>
      <c r="BL466" s="17" t="s">
        <v>132</v>
      </c>
      <c r="BM466" s="142" t="s">
        <v>946</v>
      </c>
    </row>
    <row r="467" spans="2:65" s="1" customFormat="1" ht="11.25">
      <c r="B467" s="32"/>
      <c r="D467" s="144" t="s">
        <v>134</v>
      </c>
      <c r="F467" s="145" t="s">
        <v>945</v>
      </c>
      <c r="I467" s="146"/>
      <c r="L467" s="32"/>
      <c r="M467" s="147"/>
      <c r="U467" s="56"/>
      <c r="AT467" s="17" t="s">
        <v>134</v>
      </c>
      <c r="AU467" s="17" t="s">
        <v>83</v>
      </c>
    </row>
    <row r="468" spans="2:65" s="1" customFormat="1" ht="44.25" customHeight="1">
      <c r="B468" s="32"/>
      <c r="C468" s="131" t="s">
        <v>577</v>
      </c>
      <c r="D468" s="131" t="s">
        <v>127</v>
      </c>
      <c r="E468" s="132" t="s">
        <v>947</v>
      </c>
      <c r="F468" s="133" t="s">
        <v>948</v>
      </c>
      <c r="G468" s="134" t="s">
        <v>152</v>
      </c>
      <c r="H468" s="135">
        <v>21.773</v>
      </c>
      <c r="I468" s="136"/>
      <c r="J468" s="137">
        <f>ROUND(I468*H468,2)</f>
        <v>0</v>
      </c>
      <c r="K468" s="133" t="s">
        <v>131</v>
      </c>
      <c r="L468" s="32"/>
      <c r="M468" s="138" t="s">
        <v>1</v>
      </c>
      <c r="N468" s="139" t="s">
        <v>38</v>
      </c>
      <c r="P468" s="140">
        <f>O468*H468</f>
        <v>0</v>
      </c>
      <c r="Q468" s="140">
        <v>4.512E-2</v>
      </c>
      <c r="R468" s="140">
        <f>Q468*H468</f>
        <v>0.98239776000000001</v>
      </c>
      <c r="S468" s="140">
        <v>0</v>
      </c>
      <c r="T468" s="140">
        <f>S468*H468</f>
        <v>0</v>
      </c>
      <c r="U468" s="141" t="s">
        <v>1</v>
      </c>
      <c r="AR468" s="142" t="s">
        <v>132</v>
      </c>
      <c r="AT468" s="142" t="s">
        <v>127</v>
      </c>
      <c r="AU468" s="142" t="s">
        <v>83</v>
      </c>
      <c r="AY468" s="17" t="s">
        <v>125</v>
      </c>
      <c r="BE468" s="143">
        <f>IF(N468="základní",J468,0)</f>
        <v>0</v>
      </c>
      <c r="BF468" s="143">
        <f>IF(N468="snížená",J468,0)</f>
        <v>0</v>
      </c>
      <c r="BG468" s="143">
        <f>IF(N468="zákl. přenesená",J468,0)</f>
        <v>0</v>
      </c>
      <c r="BH468" s="143">
        <f>IF(N468="sníž. přenesená",J468,0)</f>
        <v>0</v>
      </c>
      <c r="BI468" s="143">
        <f>IF(N468="nulová",J468,0)</f>
        <v>0</v>
      </c>
      <c r="BJ468" s="17" t="s">
        <v>81</v>
      </c>
      <c r="BK468" s="143">
        <f>ROUND(I468*H468,2)</f>
        <v>0</v>
      </c>
      <c r="BL468" s="17" t="s">
        <v>132</v>
      </c>
      <c r="BM468" s="142" t="s">
        <v>949</v>
      </c>
    </row>
    <row r="469" spans="2:65" s="1" customFormat="1" ht="29.25">
      <c r="B469" s="32"/>
      <c r="D469" s="144" t="s">
        <v>134</v>
      </c>
      <c r="F469" s="145" t="s">
        <v>950</v>
      </c>
      <c r="I469" s="146"/>
      <c r="L469" s="32"/>
      <c r="M469" s="147"/>
      <c r="U469" s="56"/>
      <c r="AT469" s="17" t="s">
        <v>134</v>
      </c>
      <c r="AU469" s="17" t="s">
        <v>83</v>
      </c>
    </row>
    <row r="470" spans="2:65" s="1" customFormat="1" ht="11.25">
      <c r="B470" s="32"/>
      <c r="D470" s="148" t="s">
        <v>136</v>
      </c>
      <c r="F470" s="149" t="s">
        <v>951</v>
      </c>
      <c r="I470" s="146"/>
      <c r="L470" s="32"/>
      <c r="M470" s="147"/>
      <c r="U470" s="56"/>
      <c r="AT470" s="17" t="s">
        <v>136</v>
      </c>
      <c r="AU470" s="17" t="s">
        <v>83</v>
      </c>
    </row>
    <row r="471" spans="2:65" s="12" customFormat="1" ht="11.25">
      <c r="B471" s="150"/>
      <c r="D471" s="144" t="s">
        <v>138</v>
      </c>
      <c r="E471" s="151" t="s">
        <v>1</v>
      </c>
      <c r="F471" s="152" t="s">
        <v>952</v>
      </c>
      <c r="H471" s="151" t="s">
        <v>1</v>
      </c>
      <c r="I471" s="153"/>
      <c r="L471" s="150"/>
      <c r="M471" s="154"/>
      <c r="U471" s="155"/>
      <c r="AT471" s="151" t="s">
        <v>138</v>
      </c>
      <c r="AU471" s="151" t="s">
        <v>83</v>
      </c>
      <c r="AV471" s="12" t="s">
        <v>81</v>
      </c>
      <c r="AW471" s="12" t="s">
        <v>30</v>
      </c>
      <c r="AX471" s="12" t="s">
        <v>73</v>
      </c>
      <c r="AY471" s="151" t="s">
        <v>125</v>
      </c>
    </row>
    <row r="472" spans="2:65" s="12" customFormat="1" ht="11.25">
      <c r="B472" s="150"/>
      <c r="D472" s="144" t="s">
        <v>138</v>
      </c>
      <c r="E472" s="151" t="s">
        <v>1</v>
      </c>
      <c r="F472" s="152" t="s">
        <v>645</v>
      </c>
      <c r="H472" s="151" t="s">
        <v>1</v>
      </c>
      <c r="I472" s="153"/>
      <c r="L472" s="150"/>
      <c r="M472" s="154"/>
      <c r="U472" s="155"/>
      <c r="AT472" s="151" t="s">
        <v>138</v>
      </c>
      <c r="AU472" s="151" t="s">
        <v>83</v>
      </c>
      <c r="AV472" s="12" t="s">
        <v>81</v>
      </c>
      <c r="AW472" s="12" t="s">
        <v>30</v>
      </c>
      <c r="AX472" s="12" t="s">
        <v>73</v>
      </c>
      <c r="AY472" s="151" t="s">
        <v>125</v>
      </c>
    </row>
    <row r="473" spans="2:65" s="13" customFormat="1" ht="11.25">
      <c r="B473" s="156"/>
      <c r="D473" s="144" t="s">
        <v>138</v>
      </c>
      <c r="E473" s="157" t="s">
        <v>1</v>
      </c>
      <c r="F473" s="158" t="s">
        <v>953</v>
      </c>
      <c r="H473" s="159">
        <v>13.608000000000001</v>
      </c>
      <c r="I473" s="160"/>
      <c r="L473" s="156"/>
      <c r="M473" s="161"/>
      <c r="U473" s="162"/>
      <c r="AT473" s="157" t="s">
        <v>138</v>
      </c>
      <c r="AU473" s="157" t="s">
        <v>83</v>
      </c>
      <c r="AV473" s="13" t="s">
        <v>83</v>
      </c>
      <c r="AW473" s="13" t="s">
        <v>30</v>
      </c>
      <c r="AX473" s="13" t="s">
        <v>73</v>
      </c>
      <c r="AY473" s="157" t="s">
        <v>125</v>
      </c>
    </row>
    <row r="474" spans="2:65" s="12" customFormat="1" ht="11.25">
      <c r="B474" s="150"/>
      <c r="D474" s="144" t="s">
        <v>138</v>
      </c>
      <c r="E474" s="151" t="s">
        <v>1</v>
      </c>
      <c r="F474" s="152" t="s">
        <v>647</v>
      </c>
      <c r="H474" s="151" t="s">
        <v>1</v>
      </c>
      <c r="I474" s="153"/>
      <c r="L474" s="150"/>
      <c r="M474" s="154"/>
      <c r="U474" s="155"/>
      <c r="AT474" s="151" t="s">
        <v>138</v>
      </c>
      <c r="AU474" s="151" t="s">
        <v>83</v>
      </c>
      <c r="AV474" s="12" t="s">
        <v>81</v>
      </c>
      <c r="AW474" s="12" t="s">
        <v>30</v>
      </c>
      <c r="AX474" s="12" t="s">
        <v>73</v>
      </c>
      <c r="AY474" s="151" t="s">
        <v>125</v>
      </c>
    </row>
    <row r="475" spans="2:65" s="13" customFormat="1" ht="11.25">
      <c r="B475" s="156"/>
      <c r="D475" s="144" t="s">
        <v>138</v>
      </c>
      <c r="E475" s="157" t="s">
        <v>1</v>
      </c>
      <c r="F475" s="158" t="s">
        <v>954</v>
      </c>
      <c r="H475" s="159">
        <v>8.1649999999999991</v>
      </c>
      <c r="I475" s="160"/>
      <c r="L475" s="156"/>
      <c r="M475" s="161"/>
      <c r="U475" s="162"/>
      <c r="AT475" s="157" t="s">
        <v>138</v>
      </c>
      <c r="AU475" s="157" t="s">
        <v>83</v>
      </c>
      <c r="AV475" s="13" t="s">
        <v>83</v>
      </c>
      <c r="AW475" s="13" t="s">
        <v>30</v>
      </c>
      <c r="AX475" s="13" t="s">
        <v>73</v>
      </c>
      <c r="AY475" s="157" t="s">
        <v>125</v>
      </c>
    </row>
    <row r="476" spans="2:65" s="14" customFormat="1" ht="11.25">
      <c r="B476" s="163"/>
      <c r="D476" s="144" t="s">
        <v>138</v>
      </c>
      <c r="E476" s="164" t="s">
        <v>1</v>
      </c>
      <c r="F476" s="165" t="s">
        <v>141</v>
      </c>
      <c r="H476" s="166">
        <v>21.773</v>
      </c>
      <c r="I476" s="167"/>
      <c r="L476" s="163"/>
      <c r="M476" s="168"/>
      <c r="U476" s="169"/>
      <c r="AT476" s="164" t="s">
        <v>138</v>
      </c>
      <c r="AU476" s="164" t="s">
        <v>83</v>
      </c>
      <c r="AV476" s="14" t="s">
        <v>132</v>
      </c>
      <c r="AW476" s="14" t="s">
        <v>30</v>
      </c>
      <c r="AX476" s="14" t="s">
        <v>81</v>
      </c>
      <c r="AY476" s="164" t="s">
        <v>125</v>
      </c>
    </row>
    <row r="477" spans="2:65" s="1" customFormat="1" ht="16.5" customHeight="1">
      <c r="B477" s="32"/>
      <c r="C477" s="131" t="s">
        <v>586</v>
      </c>
      <c r="D477" s="131" t="s">
        <v>127</v>
      </c>
      <c r="E477" s="132" t="s">
        <v>955</v>
      </c>
      <c r="F477" s="133" t="s">
        <v>956</v>
      </c>
      <c r="G477" s="134" t="s">
        <v>957</v>
      </c>
      <c r="H477" s="135">
        <v>24</v>
      </c>
      <c r="I477" s="136"/>
      <c r="J477" s="137">
        <f>ROUND(I477*H477,2)</f>
        <v>0</v>
      </c>
      <c r="K477" s="133" t="s">
        <v>1</v>
      </c>
      <c r="L477" s="32"/>
      <c r="M477" s="138" t="s">
        <v>1</v>
      </c>
      <c r="N477" s="139" t="s">
        <v>38</v>
      </c>
      <c r="P477" s="140">
        <f>O477*H477</f>
        <v>0</v>
      </c>
      <c r="Q477" s="140">
        <v>0</v>
      </c>
      <c r="R477" s="140">
        <f>Q477*H477</f>
        <v>0</v>
      </c>
      <c r="S477" s="140">
        <v>0</v>
      </c>
      <c r="T477" s="140">
        <f>S477*H477</f>
        <v>0</v>
      </c>
      <c r="U477" s="141" t="s">
        <v>1</v>
      </c>
      <c r="AR477" s="142" t="s">
        <v>132</v>
      </c>
      <c r="AT477" s="142" t="s">
        <v>127</v>
      </c>
      <c r="AU477" s="142" t="s">
        <v>83</v>
      </c>
      <c r="AY477" s="17" t="s">
        <v>125</v>
      </c>
      <c r="BE477" s="143">
        <f>IF(N477="základní",J477,0)</f>
        <v>0</v>
      </c>
      <c r="BF477" s="143">
        <f>IF(N477="snížená",J477,0)</f>
        <v>0</v>
      </c>
      <c r="BG477" s="143">
        <f>IF(N477="zákl. přenesená",J477,0)</f>
        <v>0</v>
      </c>
      <c r="BH477" s="143">
        <f>IF(N477="sníž. přenesená",J477,0)</f>
        <v>0</v>
      </c>
      <c r="BI477" s="143">
        <f>IF(N477="nulová",J477,0)</f>
        <v>0</v>
      </c>
      <c r="BJ477" s="17" t="s">
        <v>81</v>
      </c>
      <c r="BK477" s="143">
        <f>ROUND(I477*H477,2)</f>
        <v>0</v>
      </c>
      <c r="BL477" s="17" t="s">
        <v>132</v>
      </c>
      <c r="BM477" s="142" t="s">
        <v>958</v>
      </c>
    </row>
    <row r="478" spans="2:65" s="1" customFormat="1" ht="11.25">
      <c r="B478" s="32"/>
      <c r="D478" s="144" t="s">
        <v>134</v>
      </c>
      <c r="F478" s="145" t="s">
        <v>956</v>
      </c>
      <c r="I478" s="146"/>
      <c r="L478" s="32"/>
      <c r="M478" s="147"/>
      <c r="U478" s="56"/>
      <c r="AT478" s="17" t="s">
        <v>134</v>
      </c>
      <c r="AU478" s="17" t="s">
        <v>83</v>
      </c>
    </row>
    <row r="479" spans="2:65" s="13" customFormat="1" ht="11.25">
      <c r="B479" s="156"/>
      <c r="D479" s="144" t="s">
        <v>138</v>
      </c>
      <c r="E479" s="157" t="s">
        <v>1</v>
      </c>
      <c r="F479" s="158" t="s">
        <v>317</v>
      </c>
      <c r="H479" s="159">
        <v>24</v>
      </c>
      <c r="I479" s="160"/>
      <c r="L479" s="156"/>
      <c r="M479" s="161"/>
      <c r="U479" s="162"/>
      <c r="AT479" s="157" t="s">
        <v>138</v>
      </c>
      <c r="AU479" s="157" t="s">
        <v>83</v>
      </c>
      <c r="AV479" s="13" t="s">
        <v>83</v>
      </c>
      <c r="AW479" s="13" t="s">
        <v>30</v>
      </c>
      <c r="AX479" s="13" t="s">
        <v>73</v>
      </c>
      <c r="AY479" s="157" t="s">
        <v>125</v>
      </c>
    </row>
    <row r="480" spans="2:65" s="14" customFormat="1" ht="11.25">
      <c r="B480" s="163"/>
      <c r="D480" s="144" t="s">
        <v>138</v>
      </c>
      <c r="E480" s="164" t="s">
        <v>1</v>
      </c>
      <c r="F480" s="165" t="s">
        <v>141</v>
      </c>
      <c r="H480" s="166">
        <v>24</v>
      </c>
      <c r="I480" s="167"/>
      <c r="L480" s="163"/>
      <c r="M480" s="168"/>
      <c r="U480" s="169"/>
      <c r="AT480" s="164" t="s">
        <v>138</v>
      </c>
      <c r="AU480" s="164" t="s">
        <v>83</v>
      </c>
      <c r="AV480" s="14" t="s">
        <v>132</v>
      </c>
      <c r="AW480" s="14" t="s">
        <v>30</v>
      </c>
      <c r="AX480" s="14" t="s">
        <v>81</v>
      </c>
      <c r="AY480" s="164" t="s">
        <v>125</v>
      </c>
    </row>
    <row r="481" spans="2:65" s="1" customFormat="1" ht="16.5" customHeight="1">
      <c r="B481" s="32"/>
      <c r="C481" s="131" t="s">
        <v>959</v>
      </c>
      <c r="D481" s="131" t="s">
        <v>127</v>
      </c>
      <c r="E481" s="132" t="s">
        <v>960</v>
      </c>
      <c r="F481" s="133" t="s">
        <v>961</v>
      </c>
      <c r="G481" s="134" t="s">
        <v>957</v>
      </c>
      <c r="H481" s="135">
        <v>2</v>
      </c>
      <c r="I481" s="136"/>
      <c r="J481" s="137">
        <f>ROUND(I481*H481,2)</f>
        <v>0</v>
      </c>
      <c r="K481" s="133" t="s">
        <v>1</v>
      </c>
      <c r="L481" s="32"/>
      <c r="M481" s="138" t="s">
        <v>1</v>
      </c>
      <c r="N481" s="139" t="s">
        <v>38</v>
      </c>
      <c r="P481" s="140">
        <f>O481*H481</f>
        <v>0</v>
      </c>
      <c r="Q481" s="140">
        <v>0</v>
      </c>
      <c r="R481" s="140">
        <f>Q481*H481</f>
        <v>0</v>
      </c>
      <c r="S481" s="140">
        <v>0</v>
      </c>
      <c r="T481" s="140">
        <f>S481*H481</f>
        <v>0</v>
      </c>
      <c r="U481" s="141" t="s">
        <v>1</v>
      </c>
      <c r="AR481" s="142" t="s">
        <v>132</v>
      </c>
      <c r="AT481" s="142" t="s">
        <v>127</v>
      </c>
      <c r="AU481" s="142" t="s">
        <v>83</v>
      </c>
      <c r="AY481" s="17" t="s">
        <v>125</v>
      </c>
      <c r="BE481" s="143">
        <f>IF(N481="základní",J481,0)</f>
        <v>0</v>
      </c>
      <c r="BF481" s="143">
        <f>IF(N481="snížená",J481,0)</f>
        <v>0</v>
      </c>
      <c r="BG481" s="143">
        <f>IF(N481="zákl. přenesená",J481,0)</f>
        <v>0</v>
      </c>
      <c r="BH481" s="143">
        <f>IF(N481="sníž. přenesená",J481,0)</f>
        <v>0</v>
      </c>
      <c r="BI481" s="143">
        <f>IF(N481="nulová",J481,0)</f>
        <v>0</v>
      </c>
      <c r="BJ481" s="17" t="s">
        <v>81</v>
      </c>
      <c r="BK481" s="143">
        <f>ROUND(I481*H481,2)</f>
        <v>0</v>
      </c>
      <c r="BL481" s="17" t="s">
        <v>132</v>
      </c>
      <c r="BM481" s="142" t="s">
        <v>962</v>
      </c>
    </row>
    <row r="482" spans="2:65" s="1" customFormat="1" ht="11.25">
      <c r="B482" s="32"/>
      <c r="D482" s="144" t="s">
        <v>134</v>
      </c>
      <c r="F482" s="145" t="s">
        <v>961</v>
      </c>
      <c r="I482" s="146"/>
      <c r="L482" s="32"/>
      <c r="M482" s="147"/>
      <c r="U482" s="56"/>
      <c r="AT482" s="17" t="s">
        <v>134</v>
      </c>
      <c r="AU482" s="17" t="s">
        <v>83</v>
      </c>
    </row>
    <row r="483" spans="2:65" s="12" customFormat="1" ht="22.5">
      <c r="B483" s="150"/>
      <c r="D483" s="144" t="s">
        <v>138</v>
      </c>
      <c r="E483" s="151" t="s">
        <v>1</v>
      </c>
      <c r="F483" s="152" t="s">
        <v>963</v>
      </c>
      <c r="H483" s="151" t="s">
        <v>1</v>
      </c>
      <c r="I483" s="153"/>
      <c r="L483" s="150"/>
      <c r="M483" s="154"/>
      <c r="U483" s="155"/>
      <c r="AT483" s="151" t="s">
        <v>138</v>
      </c>
      <c r="AU483" s="151" t="s">
        <v>83</v>
      </c>
      <c r="AV483" s="12" t="s">
        <v>81</v>
      </c>
      <c r="AW483" s="12" t="s">
        <v>30</v>
      </c>
      <c r="AX483" s="12" t="s">
        <v>73</v>
      </c>
      <c r="AY483" s="151" t="s">
        <v>125</v>
      </c>
    </row>
    <row r="484" spans="2:65" s="13" customFormat="1" ht="11.25">
      <c r="B484" s="156"/>
      <c r="D484" s="144" t="s">
        <v>138</v>
      </c>
      <c r="E484" s="157" t="s">
        <v>1</v>
      </c>
      <c r="F484" s="158" t="s">
        <v>918</v>
      </c>
      <c r="H484" s="159">
        <v>2</v>
      </c>
      <c r="I484" s="160"/>
      <c r="L484" s="156"/>
      <c r="M484" s="161"/>
      <c r="U484" s="162"/>
      <c r="AT484" s="157" t="s">
        <v>138</v>
      </c>
      <c r="AU484" s="157" t="s">
        <v>83</v>
      </c>
      <c r="AV484" s="13" t="s">
        <v>83</v>
      </c>
      <c r="AW484" s="13" t="s">
        <v>30</v>
      </c>
      <c r="AX484" s="13" t="s">
        <v>73</v>
      </c>
      <c r="AY484" s="157" t="s">
        <v>125</v>
      </c>
    </row>
    <row r="485" spans="2:65" s="14" customFormat="1" ht="11.25">
      <c r="B485" s="163"/>
      <c r="D485" s="144" t="s">
        <v>138</v>
      </c>
      <c r="E485" s="164" t="s">
        <v>1</v>
      </c>
      <c r="F485" s="165" t="s">
        <v>141</v>
      </c>
      <c r="H485" s="166">
        <v>2</v>
      </c>
      <c r="I485" s="167"/>
      <c r="L485" s="163"/>
      <c r="M485" s="168"/>
      <c r="U485" s="169"/>
      <c r="AT485" s="164" t="s">
        <v>138</v>
      </c>
      <c r="AU485" s="164" t="s">
        <v>83</v>
      </c>
      <c r="AV485" s="14" t="s">
        <v>132</v>
      </c>
      <c r="AW485" s="14" t="s">
        <v>30</v>
      </c>
      <c r="AX485" s="14" t="s">
        <v>81</v>
      </c>
      <c r="AY485" s="164" t="s">
        <v>125</v>
      </c>
    </row>
    <row r="486" spans="2:65" s="1" customFormat="1" ht="24.2" customHeight="1">
      <c r="B486" s="32"/>
      <c r="C486" s="131" t="s">
        <v>964</v>
      </c>
      <c r="D486" s="131" t="s">
        <v>127</v>
      </c>
      <c r="E486" s="132" t="s">
        <v>965</v>
      </c>
      <c r="F486" s="133" t="s">
        <v>966</v>
      </c>
      <c r="G486" s="134" t="s">
        <v>423</v>
      </c>
      <c r="H486" s="135">
        <v>1</v>
      </c>
      <c r="I486" s="136"/>
      <c r="J486" s="137">
        <f>ROUND(I486*H486,2)</f>
        <v>0</v>
      </c>
      <c r="K486" s="133" t="s">
        <v>131</v>
      </c>
      <c r="L486" s="32"/>
      <c r="M486" s="138" t="s">
        <v>1</v>
      </c>
      <c r="N486" s="139" t="s">
        <v>38</v>
      </c>
      <c r="P486" s="140">
        <f>O486*H486</f>
        <v>0</v>
      </c>
      <c r="Q486" s="140">
        <v>0</v>
      </c>
      <c r="R486" s="140">
        <f>Q486*H486</f>
        <v>0</v>
      </c>
      <c r="S486" s="140">
        <v>0.1</v>
      </c>
      <c r="T486" s="140">
        <f>S486*H486</f>
        <v>0.1</v>
      </c>
      <c r="U486" s="141" t="s">
        <v>1</v>
      </c>
      <c r="AR486" s="142" t="s">
        <v>132</v>
      </c>
      <c r="AT486" s="142" t="s">
        <v>127</v>
      </c>
      <c r="AU486" s="142" t="s">
        <v>83</v>
      </c>
      <c r="AY486" s="17" t="s">
        <v>125</v>
      </c>
      <c r="BE486" s="143">
        <f>IF(N486="základní",J486,0)</f>
        <v>0</v>
      </c>
      <c r="BF486" s="143">
        <f>IF(N486="snížená",J486,0)</f>
        <v>0</v>
      </c>
      <c r="BG486" s="143">
        <f>IF(N486="zákl. přenesená",J486,0)</f>
        <v>0</v>
      </c>
      <c r="BH486" s="143">
        <f>IF(N486="sníž. přenesená",J486,0)</f>
        <v>0</v>
      </c>
      <c r="BI486" s="143">
        <f>IF(N486="nulová",J486,0)</f>
        <v>0</v>
      </c>
      <c r="BJ486" s="17" t="s">
        <v>81</v>
      </c>
      <c r="BK486" s="143">
        <f>ROUND(I486*H486,2)</f>
        <v>0</v>
      </c>
      <c r="BL486" s="17" t="s">
        <v>132</v>
      </c>
      <c r="BM486" s="142" t="s">
        <v>967</v>
      </c>
    </row>
    <row r="487" spans="2:65" s="1" customFormat="1" ht="19.5">
      <c r="B487" s="32"/>
      <c r="D487" s="144" t="s">
        <v>134</v>
      </c>
      <c r="F487" s="145" t="s">
        <v>968</v>
      </c>
      <c r="I487" s="146"/>
      <c r="L487" s="32"/>
      <c r="M487" s="147"/>
      <c r="U487" s="56"/>
      <c r="AT487" s="17" t="s">
        <v>134</v>
      </c>
      <c r="AU487" s="17" t="s">
        <v>83</v>
      </c>
    </row>
    <row r="488" spans="2:65" s="1" customFormat="1" ht="11.25">
      <c r="B488" s="32"/>
      <c r="D488" s="148" t="s">
        <v>136</v>
      </c>
      <c r="F488" s="149" t="s">
        <v>969</v>
      </c>
      <c r="I488" s="146"/>
      <c r="L488" s="32"/>
      <c r="M488" s="147"/>
      <c r="U488" s="56"/>
      <c r="AT488" s="17" t="s">
        <v>136</v>
      </c>
      <c r="AU488" s="17" t="s">
        <v>83</v>
      </c>
    </row>
    <row r="489" spans="2:65" s="1" customFormat="1" ht="37.9" customHeight="1">
      <c r="B489" s="32"/>
      <c r="C489" s="131" t="s">
        <v>970</v>
      </c>
      <c r="D489" s="131" t="s">
        <v>127</v>
      </c>
      <c r="E489" s="132" t="s">
        <v>971</v>
      </c>
      <c r="F489" s="133" t="s">
        <v>972</v>
      </c>
      <c r="G489" s="134" t="s">
        <v>423</v>
      </c>
      <c r="H489" s="135">
        <v>15</v>
      </c>
      <c r="I489" s="136"/>
      <c r="J489" s="137">
        <f>ROUND(I489*H489,2)</f>
        <v>0</v>
      </c>
      <c r="K489" s="133" t="s">
        <v>131</v>
      </c>
      <c r="L489" s="32"/>
      <c r="M489" s="138" t="s">
        <v>1</v>
      </c>
      <c r="N489" s="139" t="s">
        <v>38</v>
      </c>
      <c r="P489" s="140">
        <f>O489*H489</f>
        <v>0</v>
      </c>
      <c r="Q489" s="140">
        <v>0.09</v>
      </c>
      <c r="R489" s="140">
        <f>Q489*H489</f>
        <v>1.3499999999999999</v>
      </c>
      <c r="S489" s="140">
        <v>0</v>
      </c>
      <c r="T489" s="140">
        <f>S489*H489</f>
        <v>0</v>
      </c>
      <c r="U489" s="141" t="s">
        <v>1</v>
      </c>
      <c r="AR489" s="142" t="s">
        <v>132</v>
      </c>
      <c r="AT489" s="142" t="s">
        <v>127</v>
      </c>
      <c r="AU489" s="142" t="s">
        <v>83</v>
      </c>
      <c r="AY489" s="17" t="s">
        <v>125</v>
      </c>
      <c r="BE489" s="143">
        <f>IF(N489="základní",J489,0)</f>
        <v>0</v>
      </c>
      <c r="BF489" s="143">
        <f>IF(N489="snížená",J489,0)</f>
        <v>0</v>
      </c>
      <c r="BG489" s="143">
        <f>IF(N489="zákl. přenesená",J489,0)</f>
        <v>0</v>
      </c>
      <c r="BH489" s="143">
        <f>IF(N489="sníž. přenesená",J489,0)</f>
        <v>0</v>
      </c>
      <c r="BI489" s="143">
        <f>IF(N489="nulová",J489,0)</f>
        <v>0</v>
      </c>
      <c r="BJ489" s="17" t="s">
        <v>81</v>
      </c>
      <c r="BK489" s="143">
        <f>ROUND(I489*H489,2)</f>
        <v>0</v>
      </c>
      <c r="BL489" s="17" t="s">
        <v>132</v>
      </c>
      <c r="BM489" s="142" t="s">
        <v>973</v>
      </c>
    </row>
    <row r="490" spans="2:65" s="1" customFormat="1" ht="19.5">
      <c r="B490" s="32"/>
      <c r="D490" s="144" t="s">
        <v>134</v>
      </c>
      <c r="F490" s="145" t="s">
        <v>974</v>
      </c>
      <c r="I490" s="146"/>
      <c r="L490" s="32"/>
      <c r="M490" s="147"/>
      <c r="U490" s="56"/>
      <c r="AT490" s="17" t="s">
        <v>134</v>
      </c>
      <c r="AU490" s="17" t="s">
        <v>83</v>
      </c>
    </row>
    <row r="491" spans="2:65" s="1" customFormat="1" ht="11.25">
      <c r="B491" s="32"/>
      <c r="D491" s="148" t="s">
        <v>136</v>
      </c>
      <c r="F491" s="149" t="s">
        <v>975</v>
      </c>
      <c r="I491" s="146"/>
      <c r="L491" s="32"/>
      <c r="M491" s="147"/>
      <c r="U491" s="56"/>
      <c r="AT491" s="17" t="s">
        <v>136</v>
      </c>
      <c r="AU491" s="17" t="s">
        <v>83</v>
      </c>
    </row>
    <row r="492" spans="2:65" s="12" customFormat="1" ht="11.25">
      <c r="B492" s="150"/>
      <c r="D492" s="144" t="s">
        <v>138</v>
      </c>
      <c r="E492" s="151" t="s">
        <v>1</v>
      </c>
      <c r="F492" s="152" t="s">
        <v>976</v>
      </c>
      <c r="H492" s="151" t="s">
        <v>1</v>
      </c>
      <c r="I492" s="153"/>
      <c r="L492" s="150"/>
      <c r="M492" s="154"/>
      <c r="U492" s="155"/>
      <c r="AT492" s="151" t="s">
        <v>138</v>
      </c>
      <c r="AU492" s="151" t="s">
        <v>83</v>
      </c>
      <c r="AV492" s="12" t="s">
        <v>81</v>
      </c>
      <c r="AW492" s="12" t="s">
        <v>30</v>
      </c>
      <c r="AX492" s="12" t="s">
        <v>73</v>
      </c>
      <c r="AY492" s="151" t="s">
        <v>125</v>
      </c>
    </row>
    <row r="493" spans="2:65" s="13" customFormat="1" ht="11.25">
      <c r="B493" s="156"/>
      <c r="D493" s="144" t="s">
        <v>138</v>
      </c>
      <c r="E493" s="157" t="s">
        <v>1</v>
      </c>
      <c r="F493" s="158" t="s">
        <v>977</v>
      </c>
      <c r="H493" s="159">
        <v>2</v>
      </c>
      <c r="I493" s="160"/>
      <c r="L493" s="156"/>
      <c r="M493" s="161"/>
      <c r="U493" s="162"/>
      <c r="AT493" s="157" t="s">
        <v>138</v>
      </c>
      <c r="AU493" s="157" t="s">
        <v>83</v>
      </c>
      <c r="AV493" s="13" t="s">
        <v>83</v>
      </c>
      <c r="AW493" s="13" t="s">
        <v>30</v>
      </c>
      <c r="AX493" s="13" t="s">
        <v>73</v>
      </c>
      <c r="AY493" s="157" t="s">
        <v>125</v>
      </c>
    </row>
    <row r="494" spans="2:65" s="12" customFormat="1" ht="11.25">
      <c r="B494" s="150"/>
      <c r="D494" s="144" t="s">
        <v>138</v>
      </c>
      <c r="E494" s="151" t="s">
        <v>1</v>
      </c>
      <c r="F494" s="152" t="s">
        <v>978</v>
      </c>
      <c r="H494" s="151" t="s">
        <v>1</v>
      </c>
      <c r="I494" s="153"/>
      <c r="L494" s="150"/>
      <c r="M494" s="154"/>
      <c r="U494" s="155"/>
      <c r="AT494" s="151" t="s">
        <v>138</v>
      </c>
      <c r="AU494" s="151" t="s">
        <v>83</v>
      </c>
      <c r="AV494" s="12" t="s">
        <v>81</v>
      </c>
      <c r="AW494" s="12" t="s">
        <v>30</v>
      </c>
      <c r="AX494" s="12" t="s">
        <v>73</v>
      </c>
      <c r="AY494" s="151" t="s">
        <v>125</v>
      </c>
    </row>
    <row r="495" spans="2:65" s="13" customFormat="1" ht="11.25">
      <c r="B495" s="156"/>
      <c r="D495" s="144" t="s">
        <v>138</v>
      </c>
      <c r="E495" s="157" t="s">
        <v>1</v>
      </c>
      <c r="F495" s="158" t="s">
        <v>873</v>
      </c>
      <c r="H495" s="159">
        <v>13</v>
      </c>
      <c r="I495" s="160"/>
      <c r="L495" s="156"/>
      <c r="M495" s="161"/>
      <c r="U495" s="162"/>
      <c r="AT495" s="157" t="s">
        <v>138</v>
      </c>
      <c r="AU495" s="157" t="s">
        <v>83</v>
      </c>
      <c r="AV495" s="13" t="s">
        <v>83</v>
      </c>
      <c r="AW495" s="13" t="s">
        <v>30</v>
      </c>
      <c r="AX495" s="13" t="s">
        <v>73</v>
      </c>
      <c r="AY495" s="157" t="s">
        <v>125</v>
      </c>
    </row>
    <row r="496" spans="2:65" s="14" customFormat="1" ht="11.25">
      <c r="B496" s="163"/>
      <c r="D496" s="144" t="s">
        <v>138</v>
      </c>
      <c r="E496" s="164" t="s">
        <v>1</v>
      </c>
      <c r="F496" s="165" t="s">
        <v>141</v>
      </c>
      <c r="H496" s="166">
        <v>15</v>
      </c>
      <c r="I496" s="167"/>
      <c r="L496" s="163"/>
      <c r="M496" s="168"/>
      <c r="U496" s="169"/>
      <c r="AT496" s="164" t="s">
        <v>138</v>
      </c>
      <c r="AU496" s="164" t="s">
        <v>83</v>
      </c>
      <c r="AV496" s="14" t="s">
        <v>132</v>
      </c>
      <c r="AW496" s="14" t="s">
        <v>30</v>
      </c>
      <c r="AX496" s="14" t="s">
        <v>81</v>
      </c>
      <c r="AY496" s="164" t="s">
        <v>125</v>
      </c>
    </row>
    <row r="497" spans="2:65" s="1" customFormat="1" ht="21.75" customHeight="1">
      <c r="B497" s="32"/>
      <c r="C497" s="170" t="s">
        <v>979</v>
      </c>
      <c r="D497" s="170" t="s">
        <v>190</v>
      </c>
      <c r="E497" s="171" t="s">
        <v>980</v>
      </c>
      <c r="F497" s="172" t="s">
        <v>981</v>
      </c>
      <c r="G497" s="173" t="s">
        <v>423</v>
      </c>
      <c r="H497" s="174">
        <v>15</v>
      </c>
      <c r="I497" s="175"/>
      <c r="J497" s="176">
        <f>ROUND(I497*H497,2)</f>
        <v>0</v>
      </c>
      <c r="K497" s="172" t="s">
        <v>131</v>
      </c>
      <c r="L497" s="177"/>
      <c r="M497" s="178" t="s">
        <v>1</v>
      </c>
      <c r="N497" s="179" t="s">
        <v>38</v>
      </c>
      <c r="P497" s="140">
        <f>O497*H497</f>
        <v>0</v>
      </c>
      <c r="Q497" s="140">
        <v>0.19600000000000001</v>
      </c>
      <c r="R497" s="140">
        <f>Q497*H497</f>
        <v>2.94</v>
      </c>
      <c r="S497" s="140">
        <v>0</v>
      </c>
      <c r="T497" s="140">
        <f>S497*H497</f>
        <v>0</v>
      </c>
      <c r="U497" s="141" t="s">
        <v>1</v>
      </c>
      <c r="AR497" s="142" t="s">
        <v>194</v>
      </c>
      <c r="AT497" s="142" t="s">
        <v>190</v>
      </c>
      <c r="AU497" s="142" t="s">
        <v>83</v>
      </c>
      <c r="AY497" s="17" t="s">
        <v>125</v>
      </c>
      <c r="BE497" s="143">
        <f>IF(N497="základní",J497,0)</f>
        <v>0</v>
      </c>
      <c r="BF497" s="143">
        <f>IF(N497="snížená",J497,0)</f>
        <v>0</v>
      </c>
      <c r="BG497" s="143">
        <f>IF(N497="zákl. přenesená",J497,0)</f>
        <v>0</v>
      </c>
      <c r="BH497" s="143">
        <f>IF(N497="sníž. přenesená",J497,0)</f>
        <v>0</v>
      </c>
      <c r="BI497" s="143">
        <f>IF(N497="nulová",J497,0)</f>
        <v>0</v>
      </c>
      <c r="BJ497" s="17" t="s">
        <v>81</v>
      </c>
      <c r="BK497" s="143">
        <f>ROUND(I497*H497,2)</f>
        <v>0</v>
      </c>
      <c r="BL497" s="17" t="s">
        <v>132</v>
      </c>
      <c r="BM497" s="142" t="s">
        <v>982</v>
      </c>
    </row>
    <row r="498" spans="2:65" s="1" customFormat="1" ht="11.25">
      <c r="B498" s="32"/>
      <c r="D498" s="144" t="s">
        <v>134</v>
      </c>
      <c r="F498" s="145" t="s">
        <v>981</v>
      </c>
      <c r="I498" s="146"/>
      <c r="L498" s="32"/>
      <c r="M498" s="147"/>
      <c r="U498" s="56"/>
      <c r="AT498" s="17" t="s">
        <v>134</v>
      </c>
      <c r="AU498" s="17" t="s">
        <v>83</v>
      </c>
    </row>
    <row r="499" spans="2:65" s="1" customFormat="1" ht="24.2" customHeight="1">
      <c r="B499" s="32"/>
      <c r="C499" s="131" t="s">
        <v>983</v>
      </c>
      <c r="D499" s="131" t="s">
        <v>127</v>
      </c>
      <c r="E499" s="132" t="s">
        <v>984</v>
      </c>
      <c r="F499" s="133" t="s">
        <v>985</v>
      </c>
      <c r="G499" s="134" t="s">
        <v>423</v>
      </c>
      <c r="H499" s="135">
        <v>6</v>
      </c>
      <c r="I499" s="136"/>
      <c r="J499" s="137">
        <f>ROUND(I499*H499,2)</f>
        <v>0</v>
      </c>
      <c r="K499" s="133" t="s">
        <v>131</v>
      </c>
      <c r="L499" s="32"/>
      <c r="M499" s="138" t="s">
        <v>1</v>
      </c>
      <c r="N499" s="139" t="s">
        <v>38</v>
      </c>
      <c r="P499" s="140">
        <f>O499*H499</f>
        <v>0</v>
      </c>
      <c r="Q499" s="140">
        <v>0.21734000000000001</v>
      </c>
      <c r="R499" s="140">
        <f>Q499*H499</f>
        <v>1.3040400000000001</v>
      </c>
      <c r="S499" s="140">
        <v>0</v>
      </c>
      <c r="T499" s="140">
        <f>S499*H499</f>
        <v>0</v>
      </c>
      <c r="U499" s="141" t="s">
        <v>1</v>
      </c>
      <c r="AR499" s="142" t="s">
        <v>132</v>
      </c>
      <c r="AT499" s="142" t="s">
        <v>127</v>
      </c>
      <c r="AU499" s="142" t="s">
        <v>83</v>
      </c>
      <c r="AY499" s="17" t="s">
        <v>125</v>
      </c>
      <c r="BE499" s="143">
        <f>IF(N499="základní",J499,0)</f>
        <v>0</v>
      </c>
      <c r="BF499" s="143">
        <f>IF(N499="snížená",J499,0)</f>
        <v>0</v>
      </c>
      <c r="BG499" s="143">
        <f>IF(N499="zákl. přenesená",J499,0)</f>
        <v>0</v>
      </c>
      <c r="BH499" s="143">
        <f>IF(N499="sníž. přenesená",J499,0)</f>
        <v>0</v>
      </c>
      <c r="BI499" s="143">
        <f>IF(N499="nulová",J499,0)</f>
        <v>0</v>
      </c>
      <c r="BJ499" s="17" t="s">
        <v>81</v>
      </c>
      <c r="BK499" s="143">
        <f>ROUND(I499*H499,2)</f>
        <v>0</v>
      </c>
      <c r="BL499" s="17" t="s">
        <v>132</v>
      </c>
      <c r="BM499" s="142" t="s">
        <v>986</v>
      </c>
    </row>
    <row r="500" spans="2:65" s="1" customFormat="1" ht="19.5">
      <c r="B500" s="32"/>
      <c r="D500" s="144" t="s">
        <v>134</v>
      </c>
      <c r="F500" s="145" t="s">
        <v>985</v>
      </c>
      <c r="I500" s="146"/>
      <c r="L500" s="32"/>
      <c r="M500" s="147"/>
      <c r="U500" s="56"/>
      <c r="AT500" s="17" t="s">
        <v>134</v>
      </c>
      <c r="AU500" s="17" t="s">
        <v>83</v>
      </c>
    </row>
    <row r="501" spans="2:65" s="1" customFormat="1" ht="11.25">
      <c r="B501" s="32"/>
      <c r="D501" s="148" t="s">
        <v>136</v>
      </c>
      <c r="F501" s="149" t="s">
        <v>987</v>
      </c>
      <c r="I501" s="146"/>
      <c r="L501" s="32"/>
      <c r="M501" s="147"/>
      <c r="U501" s="56"/>
      <c r="AT501" s="17" t="s">
        <v>136</v>
      </c>
      <c r="AU501" s="17" t="s">
        <v>83</v>
      </c>
    </row>
    <row r="502" spans="2:65" s="1" customFormat="1" ht="16.5" customHeight="1">
      <c r="B502" s="32"/>
      <c r="C502" s="170" t="s">
        <v>988</v>
      </c>
      <c r="D502" s="170" t="s">
        <v>190</v>
      </c>
      <c r="E502" s="171" t="s">
        <v>989</v>
      </c>
      <c r="F502" s="172" t="s">
        <v>990</v>
      </c>
      <c r="G502" s="173" t="s">
        <v>423</v>
      </c>
      <c r="H502" s="174">
        <v>6</v>
      </c>
      <c r="I502" s="175"/>
      <c r="J502" s="176">
        <f>ROUND(I502*H502,2)</f>
        <v>0</v>
      </c>
      <c r="K502" s="172" t="s">
        <v>131</v>
      </c>
      <c r="L502" s="177"/>
      <c r="M502" s="178" t="s">
        <v>1</v>
      </c>
      <c r="N502" s="179" t="s">
        <v>38</v>
      </c>
      <c r="P502" s="140">
        <f>O502*H502</f>
        <v>0</v>
      </c>
      <c r="Q502" s="140">
        <v>0.06</v>
      </c>
      <c r="R502" s="140">
        <f>Q502*H502</f>
        <v>0.36</v>
      </c>
      <c r="S502" s="140">
        <v>0</v>
      </c>
      <c r="T502" s="140">
        <f>S502*H502</f>
        <v>0</v>
      </c>
      <c r="U502" s="141" t="s">
        <v>1</v>
      </c>
      <c r="AR502" s="142" t="s">
        <v>194</v>
      </c>
      <c r="AT502" s="142" t="s">
        <v>190</v>
      </c>
      <c r="AU502" s="142" t="s">
        <v>83</v>
      </c>
      <c r="AY502" s="17" t="s">
        <v>125</v>
      </c>
      <c r="BE502" s="143">
        <f>IF(N502="základní",J502,0)</f>
        <v>0</v>
      </c>
      <c r="BF502" s="143">
        <f>IF(N502="snížená",J502,0)</f>
        <v>0</v>
      </c>
      <c r="BG502" s="143">
        <f>IF(N502="zákl. přenesená",J502,0)</f>
        <v>0</v>
      </c>
      <c r="BH502" s="143">
        <f>IF(N502="sníž. přenesená",J502,0)</f>
        <v>0</v>
      </c>
      <c r="BI502" s="143">
        <f>IF(N502="nulová",J502,0)</f>
        <v>0</v>
      </c>
      <c r="BJ502" s="17" t="s">
        <v>81</v>
      </c>
      <c r="BK502" s="143">
        <f>ROUND(I502*H502,2)</f>
        <v>0</v>
      </c>
      <c r="BL502" s="17" t="s">
        <v>132</v>
      </c>
      <c r="BM502" s="142" t="s">
        <v>991</v>
      </c>
    </row>
    <row r="503" spans="2:65" s="1" customFormat="1" ht="11.25">
      <c r="B503" s="32"/>
      <c r="D503" s="144" t="s">
        <v>134</v>
      </c>
      <c r="F503" s="145" t="s">
        <v>990</v>
      </c>
      <c r="I503" s="146"/>
      <c r="L503" s="32"/>
      <c r="M503" s="147"/>
      <c r="U503" s="56"/>
      <c r="AT503" s="17" t="s">
        <v>134</v>
      </c>
      <c r="AU503" s="17" t="s">
        <v>83</v>
      </c>
    </row>
    <row r="504" spans="2:65" s="1" customFormat="1" ht="24.2" customHeight="1">
      <c r="B504" s="32"/>
      <c r="C504" s="131" t="s">
        <v>992</v>
      </c>
      <c r="D504" s="131" t="s">
        <v>127</v>
      </c>
      <c r="E504" s="132" t="s">
        <v>993</v>
      </c>
      <c r="F504" s="133" t="s">
        <v>994</v>
      </c>
      <c r="G504" s="134" t="s">
        <v>152</v>
      </c>
      <c r="H504" s="135">
        <v>1.8</v>
      </c>
      <c r="I504" s="136"/>
      <c r="J504" s="137">
        <f>ROUND(I504*H504,2)</f>
        <v>0</v>
      </c>
      <c r="K504" s="133" t="s">
        <v>131</v>
      </c>
      <c r="L504" s="32"/>
      <c r="M504" s="138" t="s">
        <v>1</v>
      </c>
      <c r="N504" s="139" t="s">
        <v>38</v>
      </c>
      <c r="P504" s="140">
        <f>O504*H504</f>
        <v>0</v>
      </c>
      <c r="Q504" s="140">
        <v>0</v>
      </c>
      <c r="R504" s="140">
        <f>Q504*H504</f>
        <v>0</v>
      </c>
      <c r="S504" s="140">
        <v>0</v>
      </c>
      <c r="T504" s="140">
        <f>S504*H504</f>
        <v>0</v>
      </c>
      <c r="U504" s="141" t="s">
        <v>1</v>
      </c>
      <c r="AR504" s="142" t="s">
        <v>132</v>
      </c>
      <c r="AT504" s="142" t="s">
        <v>127</v>
      </c>
      <c r="AU504" s="142" t="s">
        <v>83</v>
      </c>
      <c r="AY504" s="17" t="s">
        <v>125</v>
      </c>
      <c r="BE504" s="143">
        <f>IF(N504="základní",J504,0)</f>
        <v>0</v>
      </c>
      <c r="BF504" s="143">
        <f>IF(N504="snížená",J504,0)</f>
        <v>0</v>
      </c>
      <c r="BG504" s="143">
        <f>IF(N504="zákl. přenesená",J504,0)</f>
        <v>0</v>
      </c>
      <c r="BH504" s="143">
        <f>IF(N504="sníž. přenesená",J504,0)</f>
        <v>0</v>
      </c>
      <c r="BI504" s="143">
        <f>IF(N504="nulová",J504,0)</f>
        <v>0</v>
      </c>
      <c r="BJ504" s="17" t="s">
        <v>81</v>
      </c>
      <c r="BK504" s="143">
        <f>ROUND(I504*H504,2)</f>
        <v>0</v>
      </c>
      <c r="BL504" s="17" t="s">
        <v>132</v>
      </c>
      <c r="BM504" s="142" t="s">
        <v>995</v>
      </c>
    </row>
    <row r="505" spans="2:65" s="1" customFormat="1" ht="19.5">
      <c r="B505" s="32"/>
      <c r="D505" s="144" t="s">
        <v>134</v>
      </c>
      <c r="F505" s="145" t="s">
        <v>996</v>
      </c>
      <c r="I505" s="146"/>
      <c r="L505" s="32"/>
      <c r="M505" s="147"/>
      <c r="U505" s="56"/>
      <c r="AT505" s="17" t="s">
        <v>134</v>
      </c>
      <c r="AU505" s="17" t="s">
        <v>83</v>
      </c>
    </row>
    <row r="506" spans="2:65" s="1" customFormat="1" ht="11.25">
      <c r="B506" s="32"/>
      <c r="D506" s="148" t="s">
        <v>136</v>
      </c>
      <c r="F506" s="149" t="s">
        <v>997</v>
      </c>
      <c r="I506" s="146"/>
      <c r="L506" s="32"/>
      <c r="M506" s="147"/>
      <c r="U506" s="56"/>
      <c r="AT506" s="17" t="s">
        <v>136</v>
      </c>
      <c r="AU506" s="17" t="s">
        <v>83</v>
      </c>
    </row>
    <row r="507" spans="2:65" s="12" customFormat="1" ht="11.25">
      <c r="B507" s="150"/>
      <c r="D507" s="144" t="s">
        <v>138</v>
      </c>
      <c r="E507" s="151" t="s">
        <v>1</v>
      </c>
      <c r="F507" s="152" t="s">
        <v>998</v>
      </c>
      <c r="H507" s="151" t="s">
        <v>1</v>
      </c>
      <c r="I507" s="153"/>
      <c r="L507" s="150"/>
      <c r="M507" s="154"/>
      <c r="U507" s="155"/>
      <c r="AT507" s="151" t="s">
        <v>138</v>
      </c>
      <c r="AU507" s="151" t="s">
        <v>83</v>
      </c>
      <c r="AV507" s="12" t="s">
        <v>81</v>
      </c>
      <c r="AW507" s="12" t="s">
        <v>30</v>
      </c>
      <c r="AX507" s="12" t="s">
        <v>73</v>
      </c>
      <c r="AY507" s="151" t="s">
        <v>125</v>
      </c>
    </row>
    <row r="508" spans="2:65" s="13" customFormat="1" ht="11.25">
      <c r="B508" s="156"/>
      <c r="D508" s="144" t="s">
        <v>138</v>
      </c>
      <c r="E508" s="157" t="s">
        <v>1</v>
      </c>
      <c r="F508" s="158" t="s">
        <v>999</v>
      </c>
      <c r="H508" s="159">
        <v>1.8</v>
      </c>
      <c r="I508" s="160"/>
      <c r="L508" s="156"/>
      <c r="M508" s="161"/>
      <c r="U508" s="162"/>
      <c r="AT508" s="157" t="s">
        <v>138</v>
      </c>
      <c r="AU508" s="157" t="s">
        <v>83</v>
      </c>
      <c r="AV508" s="13" t="s">
        <v>83</v>
      </c>
      <c r="AW508" s="13" t="s">
        <v>30</v>
      </c>
      <c r="AX508" s="13" t="s">
        <v>73</v>
      </c>
      <c r="AY508" s="157" t="s">
        <v>125</v>
      </c>
    </row>
    <row r="509" spans="2:65" s="14" customFormat="1" ht="11.25">
      <c r="B509" s="163"/>
      <c r="D509" s="144" t="s">
        <v>138</v>
      </c>
      <c r="E509" s="164" t="s">
        <v>1</v>
      </c>
      <c r="F509" s="165" t="s">
        <v>141</v>
      </c>
      <c r="H509" s="166">
        <v>1.8</v>
      </c>
      <c r="I509" s="167"/>
      <c r="L509" s="163"/>
      <c r="M509" s="168"/>
      <c r="U509" s="169"/>
      <c r="AT509" s="164" t="s">
        <v>138</v>
      </c>
      <c r="AU509" s="164" t="s">
        <v>83</v>
      </c>
      <c r="AV509" s="14" t="s">
        <v>132</v>
      </c>
      <c r="AW509" s="14" t="s">
        <v>30</v>
      </c>
      <c r="AX509" s="14" t="s">
        <v>81</v>
      </c>
      <c r="AY509" s="164" t="s">
        <v>125</v>
      </c>
    </row>
    <row r="510" spans="2:65" s="1" customFormat="1" ht="21.75" customHeight="1">
      <c r="B510" s="32"/>
      <c r="C510" s="131" t="s">
        <v>1000</v>
      </c>
      <c r="D510" s="131" t="s">
        <v>127</v>
      </c>
      <c r="E510" s="132" t="s">
        <v>1001</v>
      </c>
      <c r="F510" s="133" t="s">
        <v>1002</v>
      </c>
      <c r="G510" s="134" t="s">
        <v>284</v>
      </c>
      <c r="H510" s="135">
        <v>231.34</v>
      </c>
      <c r="I510" s="136"/>
      <c r="J510" s="137">
        <f>ROUND(I510*H510,2)</f>
        <v>0</v>
      </c>
      <c r="K510" s="133" t="s">
        <v>1</v>
      </c>
      <c r="L510" s="32"/>
      <c r="M510" s="138" t="s">
        <v>1</v>
      </c>
      <c r="N510" s="139" t="s">
        <v>38</v>
      </c>
      <c r="P510" s="140">
        <f>O510*H510</f>
        <v>0</v>
      </c>
      <c r="Q510" s="140">
        <v>1.2999999999999999E-4</v>
      </c>
      <c r="R510" s="140">
        <f>Q510*H510</f>
        <v>3.0074199999999999E-2</v>
      </c>
      <c r="S510" s="140">
        <v>0</v>
      </c>
      <c r="T510" s="140">
        <f>S510*H510</f>
        <v>0</v>
      </c>
      <c r="U510" s="141" t="s">
        <v>1</v>
      </c>
      <c r="AR510" s="142" t="s">
        <v>132</v>
      </c>
      <c r="AT510" s="142" t="s">
        <v>127</v>
      </c>
      <c r="AU510" s="142" t="s">
        <v>83</v>
      </c>
      <c r="AY510" s="17" t="s">
        <v>125</v>
      </c>
      <c r="BE510" s="143">
        <f>IF(N510="základní",J510,0)</f>
        <v>0</v>
      </c>
      <c r="BF510" s="143">
        <f>IF(N510="snížená",J510,0)</f>
        <v>0</v>
      </c>
      <c r="BG510" s="143">
        <f>IF(N510="zákl. přenesená",J510,0)</f>
        <v>0</v>
      </c>
      <c r="BH510" s="143">
        <f>IF(N510="sníž. přenesená",J510,0)</f>
        <v>0</v>
      </c>
      <c r="BI510" s="143">
        <f>IF(N510="nulová",J510,0)</f>
        <v>0</v>
      </c>
      <c r="BJ510" s="17" t="s">
        <v>81</v>
      </c>
      <c r="BK510" s="143">
        <f>ROUND(I510*H510,2)</f>
        <v>0</v>
      </c>
      <c r="BL510" s="17" t="s">
        <v>132</v>
      </c>
      <c r="BM510" s="142" t="s">
        <v>1003</v>
      </c>
    </row>
    <row r="511" spans="2:65" s="1" customFormat="1" ht="11.25">
      <c r="B511" s="32"/>
      <c r="D511" s="144" t="s">
        <v>134</v>
      </c>
      <c r="F511" s="145" t="s">
        <v>1004</v>
      </c>
      <c r="I511" s="146"/>
      <c r="L511" s="32"/>
      <c r="M511" s="147"/>
      <c r="U511" s="56"/>
      <c r="AT511" s="17" t="s">
        <v>134</v>
      </c>
      <c r="AU511" s="17" t="s">
        <v>83</v>
      </c>
    </row>
    <row r="512" spans="2:65" s="12" customFormat="1" ht="11.25">
      <c r="B512" s="150"/>
      <c r="D512" s="144" t="s">
        <v>138</v>
      </c>
      <c r="E512" s="151" t="s">
        <v>1</v>
      </c>
      <c r="F512" s="152" t="s">
        <v>720</v>
      </c>
      <c r="H512" s="151" t="s">
        <v>1</v>
      </c>
      <c r="I512" s="153"/>
      <c r="L512" s="150"/>
      <c r="M512" s="154"/>
      <c r="U512" s="155"/>
      <c r="AT512" s="151" t="s">
        <v>138</v>
      </c>
      <c r="AU512" s="151" t="s">
        <v>83</v>
      </c>
      <c r="AV512" s="12" t="s">
        <v>81</v>
      </c>
      <c r="AW512" s="12" t="s">
        <v>30</v>
      </c>
      <c r="AX512" s="12" t="s">
        <v>73</v>
      </c>
      <c r="AY512" s="151" t="s">
        <v>125</v>
      </c>
    </row>
    <row r="513" spans="2:65" s="13" customFormat="1" ht="11.25">
      <c r="B513" s="156"/>
      <c r="D513" s="144" t="s">
        <v>138</v>
      </c>
      <c r="E513" s="157" t="s">
        <v>1</v>
      </c>
      <c r="F513" s="158" t="s">
        <v>621</v>
      </c>
      <c r="H513" s="159">
        <v>231.34</v>
      </c>
      <c r="I513" s="160"/>
      <c r="L513" s="156"/>
      <c r="M513" s="161"/>
      <c r="U513" s="162"/>
      <c r="AT513" s="157" t="s">
        <v>138</v>
      </c>
      <c r="AU513" s="157" t="s">
        <v>83</v>
      </c>
      <c r="AV513" s="13" t="s">
        <v>83</v>
      </c>
      <c r="AW513" s="13" t="s">
        <v>30</v>
      </c>
      <c r="AX513" s="13" t="s">
        <v>73</v>
      </c>
      <c r="AY513" s="157" t="s">
        <v>125</v>
      </c>
    </row>
    <row r="514" spans="2:65" s="14" customFormat="1" ht="11.25">
      <c r="B514" s="163"/>
      <c r="D514" s="144" t="s">
        <v>138</v>
      </c>
      <c r="E514" s="164" t="s">
        <v>1</v>
      </c>
      <c r="F514" s="165" t="s">
        <v>141</v>
      </c>
      <c r="H514" s="166">
        <v>231.34</v>
      </c>
      <c r="I514" s="167"/>
      <c r="L514" s="163"/>
      <c r="M514" s="168"/>
      <c r="U514" s="169"/>
      <c r="AT514" s="164" t="s">
        <v>138</v>
      </c>
      <c r="AU514" s="164" t="s">
        <v>83</v>
      </c>
      <c r="AV514" s="14" t="s">
        <v>132</v>
      </c>
      <c r="AW514" s="14" t="s">
        <v>30</v>
      </c>
      <c r="AX514" s="14" t="s">
        <v>81</v>
      </c>
      <c r="AY514" s="164" t="s">
        <v>125</v>
      </c>
    </row>
    <row r="515" spans="2:65" s="1" customFormat="1" ht="16.5" customHeight="1">
      <c r="B515" s="32"/>
      <c r="C515" s="131" t="s">
        <v>1005</v>
      </c>
      <c r="D515" s="131" t="s">
        <v>127</v>
      </c>
      <c r="E515" s="132" t="s">
        <v>1006</v>
      </c>
      <c r="F515" s="133" t="s">
        <v>1007</v>
      </c>
      <c r="G515" s="134" t="s">
        <v>957</v>
      </c>
      <c r="H515" s="135">
        <v>13</v>
      </c>
      <c r="I515" s="136"/>
      <c r="J515" s="137">
        <f>ROUND(I515*H515,2)</f>
        <v>0</v>
      </c>
      <c r="K515" s="133" t="s">
        <v>1</v>
      </c>
      <c r="L515" s="32"/>
      <c r="M515" s="138" t="s">
        <v>1</v>
      </c>
      <c r="N515" s="139" t="s">
        <v>38</v>
      </c>
      <c r="P515" s="140">
        <f>O515*H515</f>
        <v>0</v>
      </c>
      <c r="Q515" s="140">
        <v>0</v>
      </c>
      <c r="R515" s="140">
        <f>Q515*H515</f>
        <v>0</v>
      </c>
      <c r="S515" s="140">
        <v>0</v>
      </c>
      <c r="T515" s="140">
        <f>S515*H515</f>
        <v>0</v>
      </c>
      <c r="U515" s="141" t="s">
        <v>1</v>
      </c>
      <c r="AR515" s="142" t="s">
        <v>132</v>
      </c>
      <c r="AT515" s="142" t="s">
        <v>127</v>
      </c>
      <c r="AU515" s="142" t="s">
        <v>83</v>
      </c>
      <c r="AY515" s="17" t="s">
        <v>125</v>
      </c>
      <c r="BE515" s="143">
        <f>IF(N515="základní",J515,0)</f>
        <v>0</v>
      </c>
      <c r="BF515" s="143">
        <f>IF(N515="snížená",J515,0)</f>
        <v>0</v>
      </c>
      <c r="BG515" s="143">
        <f>IF(N515="zákl. přenesená",J515,0)</f>
        <v>0</v>
      </c>
      <c r="BH515" s="143">
        <f>IF(N515="sníž. přenesená",J515,0)</f>
        <v>0</v>
      </c>
      <c r="BI515" s="143">
        <f>IF(N515="nulová",J515,0)</f>
        <v>0</v>
      </c>
      <c r="BJ515" s="17" t="s">
        <v>81</v>
      </c>
      <c r="BK515" s="143">
        <f>ROUND(I515*H515,2)</f>
        <v>0</v>
      </c>
      <c r="BL515" s="17" t="s">
        <v>132</v>
      </c>
      <c r="BM515" s="142" t="s">
        <v>1008</v>
      </c>
    </row>
    <row r="516" spans="2:65" s="1" customFormat="1" ht="11.25">
      <c r="B516" s="32"/>
      <c r="D516" s="144" t="s">
        <v>134</v>
      </c>
      <c r="F516" s="145" t="s">
        <v>1007</v>
      </c>
      <c r="I516" s="146"/>
      <c r="L516" s="32"/>
      <c r="M516" s="147"/>
      <c r="U516" s="56"/>
      <c r="AT516" s="17" t="s">
        <v>134</v>
      </c>
      <c r="AU516" s="17" t="s">
        <v>83</v>
      </c>
    </row>
    <row r="517" spans="2:65" s="11" customFormat="1" ht="22.9" customHeight="1">
      <c r="B517" s="119"/>
      <c r="D517" s="120" t="s">
        <v>72</v>
      </c>
      <c r="E517" s="129" t="s">
        <v>538</v>
      </c>
      <c r="F517" s="129" t="s">
        <v>539</v>
      </c>
      <c r="I517" s="122"/>
      <c r="J517" s="130">
        <f>BK517</f>
        <v>0</v>
      </c>
      <c r="L517" s="119"/>
      <c r="M517" s="124"/>
      <c r="P517" s="125">
        <f>SUM(P518:P539)</f>
        <v>0</v>
      </c>
      <c r="R517" s="125">
        <f>SUM(R518:R539)</f>
        <v>0</v>
      </c>
      <c r="T517" s="125">
        <f>SUM(T518:T539)</f>
        <v>0</v>
      </c>
      <c r="U517" s="126"/>
      <c r="AR517" s="120" t="s">
        <v>81</v>
      </c>
      <c r="AT517" s="127" t="s">
        <v>72</v>
      </c>
      <c r="AU517" s="127" t="s">
        <v>81</v>
      </c>
      <c r="AY517" s="120" t="s">
        <v>125</v>
      </c>
      <c r="BK517" s="128">
        <f>SUM(BK518:BK539)</f>
        <v>0</v>
      </c>
    </row>
    <row r="518" spans="2:65" s="1" customFormat="1" ht="24.2" customHeight="1">
      <c r="B518" s="32"/>
      <c r="C518" s="131" t="s">
        <v>1009</v>
      </c>
      <c r="D518" s="131" t="s">
        <v>127</v>
      </c>
      <c r="E518" s="132" t="s">
        <v>1010</v>
      </c>
      <c r="F518" s="133" t="s">
        <v>1011</v>
      </c>
      <c r="G518" s="134" t="s">
        <v>193</v>
      </c>
      <c r="H518" s="135">
        <v>3.6829999999999998</v>
      </c>
      <c r="I518" s="136"/>
      <c r="J518" s="137">
        <f>ROUND(I518*H518,2)</f>
        <v>0</v>
      </c>
      <c r="K518" s="133" t="s">
        <v>131</v>
      </c>
      <c r="L518" s="32"/>
      <c r="M518" s="138" t="s">
        <v>1</v>
      </c>
      <c r="N518" s="139" t="s">
        <v>38</v>
      </c>
      <c r="P518" s="140">
        <f>O518*H518</f>
        <v>0</v>
      </c>
      <c r="Q518" s="140">
        <v>0</v>
      </c>
      <c r="R518" s="140">
        <f>Q518*H518</f>
        <v>0</v>
      </c>
      <c r="S518" s="140">
        <v>0</v>
      </c>
      <c r="T518" s="140">
        <f>S518*H518</f>
        <v>0</v>
      </c>
      <c r="U518" s="141" t="s">
        <v>1</v>
      </c>
      <c r="AR518" s="142" t="s">
        <v>132</v>
      </c>
      <c r="AT518" s="142" t="s">
        <v>127</v>
      </c>
      <c r="AU518" s="142" t="s">
        <v>83</v>
      </c>
      <c r="AY518" s="17" t="s">
        <v>125</v>
      </c>
      <c r="BE518" s="143">
        <f>IF(N518="základní",J518,0)</f>
        <v>0</v>
      </c>
      <c r="BF518" s="143">
        <f>IF(N518="snížená",J518,0)</f>
        <v>0</v>
      </c>
      <c r="BG518" s="143">
        <f>IF(N518="zákl. přenesená",J518,0)</f>
        <v>0</v>
      </c>
      <c r="BH518" s="143">
        <f>IF(N518="sníž. přenesená",J518,0)</f>
        <v>0</v>
      </c>
      <c r="BI518" s="143">
        <f>IF(N518="nulová",J518,0)</f>
        <v>0</v>
      </c>
      <c r="BJ518" s="17" t="s">
        <v>81</v>
      </c>
      <c r="BK518" s="143">
        <f>ROUND(I518*H518,2)</f>
        <v>0</v>
      </c>
      <c r="BL518" s="17" t="s">
        <v>132</v>
      </c>
      <c r="BM518" s="142" t="s">
        <v>1012</v>
      </c>
    </row>
    <row r="519" spans="2:65" s="1" customFormat="1" ht="19.5">
      <c r="B519" s="32"/>
      <c r="D519" s="144" t="s">
        <v>134</v>
      </c>
      <c r="F519" s="145" t="s">
        <v>1013</v>
      </c>
      <c r="I519" s="146"/>
      <c r="L519" s="32"/>
      <c r="M519" s="147"/>
      <c r="U519" s="56"/>
      <c r="AT519" s="17" t="s">
        <v>134</v>
      </c>
      <c r="AU519" s="17" t="s">
        <v>83</v>
      </c>
    </row>
    <row r="520" spans="2:65" s="1" customFormat="1" ht="11.25">
      <c r="B520" s="32"/>
      <c r="D520" s="148" t="s">
        <v>136</v>
      </c>
      <c r="F520" s="149" t="s">
        <v>1014</v>
      </c>
      <c r="I520" s="146"/>
      <c r="L520" s="32"/>
      <c r="M520" s="147"/>
      <c r="U520" s="56"/>
      <c r="AT520" s="17" t="s">
        <v>136</v>
      </c>
      <c r="AU520" s="17" t="s">
        <v>83</v>
      </c>
    </row>
    <row r="521" spans="2:65" s="1" customFormat="1" ht="33" customHeight="1">
      <c r="B521" s="32"/>
      <c r="C521" s="131" t="s">
        <v>1015</v>
      </c>
      <c r="D521" s="131" t="s">
        <v>127</v>
      </c>
      <c r="E521" s="132" t="s">
        <v>1016</v>
      </c>
      <c r="F521" s="133" t="s">
        <v>1017</v>
      </c>
      <c r="G521" s="134" t="s">
        <v>193</v>
      </c>
      <c r="H521" s="135">
        <v>7.3659999999999997</v>
      </c>
      <c r="I521" s="136"/>
      <c r="J521" s="137">
        <f>ROUND(I521*H521,2)</f>
        <v>0</v>
      </c>
      <c r="K521" s="133" t="s">
        <v>131</v>
      </c>
      <c r="L521" s="32"/>
      <c r="M521" s="138" t="s">
        <v>1</v>
      </c>
      <c r="N521" s="139" t="s">
        <v>38</v>
      </c>
      <c r="P521" s="140">
        <f>O521*H521</f>
        <v>0</v>
      </c>
      <c r="Q521" s="140">
        <v>0</v>
      </c>
      <c r="R521" s="140">
        <f>Q521*H521</f>
        <v>0</v>
      </c>
      <c r="S521" s="140">
        <v>0</v>
      </c>
      <c r="T521" s="140">
        <f>S521*H521</f>
        <v>0</v>
      </c>
      <c r="U521" s="141" t="s">
        <v>1</v>
      </c>
      <c r="AR521" s="142" t="s">
        <v>132</v>
      </c>
      <c r="AT521" s="142" t="s">
        <v>127</v>
      </c>
      <c r="AU521" s="142" t="s">
        <v>83</v>
      </c>
      <c r="AY521" s="17" t="s">
        <v>125</v>
      </c>
      <c r="BE521" s="143">
        <f>IF(N521="základní",J521,0)</f>
        <v>0</v>
      </c>
      <c r="BF521" s="143">
        <f>IF(N521="snížená",J521,0)</f>
        <v>0</v>
      </c>
      <c r="BG521" s="143">
        <f>IF(N521="zákl. přenesená",J521,0)</f>
        <v>0</v>
      </c>
      <c r="BH521" s="143">
        <f>IF(N521="sníž. přenesená",J521,0)</f>
        <v>0</v>
      </c>
      <c r="BI521" s="143">
        <f>IF(N521="nulová",J521,0)</f>
        <v>0</v>
      </c>
      <c r="BJ521" s="17" t="s">
        <v>81</v>
      </c>
      <c r="BK521" s="143">
        <f>ROUND(I521*H521,2)</f>
        <v>0</v>
      </c>
      <c r="BL521" s="17" t="s">
        <v>132</v>
      </c>
      <c r="BM521" s="142" t="s">
        <v>1018</v>
      </c>
    </row>
    <row r="522" spans="2:65" s="1" customFormat="1" ht="39">
      <c r="B522" s="32"/>
      <c r="D522" s="144" t="s">
        <v>134</v>
      </c>
      <c r="F522" s="145" t="s">
        <v>1019</v>
      </c>
      <c r="I522" s="146"/>
      <c r="L522" s="32"/>
      <c r="M522" s="147"/>
      <c r="U522" s="56"/>
      <c r="AT522" s="17" t="s">
        <v>134</v>
      </c>
      <c r="AU522" s="17" t="s">
        <v>83</v>
      </c>
    </row>
    <row r="523" spans="2:65" s="1" customFormat="1" ht="11.25">
      <c r="B523" s="32"/>
      <c r="D523" s="148" t="s">
        <v>136</v>
      </c>
      <c r="F523" s="149" t="s">
        <v>1020</v>
      </c>
      <c r="I523" s="146"/>
      <c r="L523" s="32"/>
      <c r="M523" s="147"/>
      <c r="U523" s="56"/>
      <c r="AT523" s="17" t="s">
        <v>136</v>
      </c>
      <c r="AU523" s="17" t="s">
        <v>83</v>
      </c>
    </row>
    <row r="524" spans="2:65" s="13" customFormat="1" ht="11.25">
      <c r="B524" s="156"/>
      <c r="D524" s="144" t="s">
        <v>138</v>
      </c>
      <c r="F524" s="158" t="s">
        <v>1021</v>
      </c>
      <c r="H524" s="159">
        <v>7.3659999999999997</v>
      </c>
      <c r="I524" s="160"/>
      <c r="L524" s="156"/>
      <c r="M524" s="161"/>
      <c r="U524" s="162"/>
      <c r="AT524" s="157" t="s">
        <v>138</v>
      </c>
      <c r="AU524" s="157" t="s">
        <v>83</v>
      </c>
      <c r="AV524" s="13" t="s">
        <v>83</v>
      </c>
      <c r="AW524" s="13" t="s">
        <v>4</v>
      </c>
      <c r="AX524" s="13" t="s">
        <v>81</v>
      </c>
      <c r="AY524" s="157" t="s">
        <v>125</v>
      </c>
    </row>
    <row r="525" spans="2:65" s="1" customFormat="1" ht="24.2" customHeight="1">
      <c r="B525" s="32"/>
      <c r="C525" s="131" t="s">
        <v>1022</v>
      </c>
      <c r="D525" s="131" t="s">
        <v>127</v>
      </c>
      <c r="E525" s="132" t="s">
        <v>1023</v>
      </c>
      <c r="F525" s="133" t="s">
        <v>1024</v>
      </c>
      <c r="G525" s="134" t="s">
        <v>193</v>
      </c>
      <c r="H525" s="135">
        <v>3.6829999999999998</v>
      </c>
      <c r="I525" s="136"/>
      <c r="J525" s="137">
        <f>ROUND(I525*H525,2)</f>
        <v>0</v>
      </c>
      <c r="K525" s="133" t="s">
        <v>131</v>
      </c>
      <c r="L525" s="32"/>
      <c r="M525" s="138" t="s">
        <v>1</v>
      </c>
      <c r="N525" s="139" t="s">
        <v>38</v>
      </c>
      <c r="P525" s="140">
        <f>O525*H525</f>
        <v>0</v>
      </c>
      <c r="Q525" s="140">
        <v>0</v>
      </c>
      <c r="R525" s="140">
        <f>Q525*H525</f>
        <v>0</v>
      </c>
      <c r="S525" s="140">
        <v>0</v>
      </c>
      <c r="T525" s="140">
        <f>S525*H525</f>
        <v>0</v>
      </c>
      <c r="U525" s="141" t="s">
        <v>1</v>
      </c>
      <c r="AR525" s="142" t="s">
        <v>132</v>
      </c>
      <c r="AT525" s="142" t="s">
        <v>127</v>
      </c>
      <c r="AU525" s="142" t="s">
        <v>83</v>
      </c>
      <c r="AY525" s="17" t="s">
        <v>125</v>
      </c>
      <c r="BE525" s="143">
        <f>IF(N525="základní",J525,0)</f>
        <v>0</v>
      </c>
      <c r="BF525" s="143">
        <f>IF(N525="snížená",J525,0)</f>
        <v>0</v>
      </c>
      <c r="BG525" s="143">
        <f>IF(N525="zákl. přenesená",J525,0)</f>
        <v>0</v>
      </c>
      <c r="BH525" s="143">
        <f>IF(N525="sníž. přenesená",J525,0)</f>
        <v>0</v>
      </c>
      <c r="BI525" s="143">
        <f>IF(N525="nulová",J525,0)</f>
        <v>0</v>
      </c>
      <c r="BJ525" s="17" t="s">
        <v>81</v>
      </c>
      <c r="BK525" s="143">
        <f>ROUND(I525*H525,2)</f>
        <v>0</v>
      </c>
      <c r="BL525" s="17" t="s">
        <v>132</v>
      </c>
      <c r="BM525" s="142" t="s">
        <v>1025</v>
      </c>
    </row>
    <row r="526" spans="2:65" s="1" customFormat="1" ht="19.5">
      <c r="B526" s="32"/>
      <c r="D526" s="144" t="s">
        <v>134</v>
      </c>
      <c r="F526" s="145" t="s">
        <v>1026</v>
      </c>
      <c r="I526" s="146"/>
      <c r="L526" s="32"/>
      <c r="M526" s="147"/>
      <c r="U526" s="56"/>
      <c r="AT526" s="17" t="s">
        <v>134</v>
      </c>
      <c r="AU526" s="17" t="s">
        <v>83</v>
      </c>
    </row>
    <row r="527" spans="2:65" s="1" customFormat="1" ht="11.25">
      <c r="B527" s="32"/>
      <c r="D527" s="148" t="s">
        <v>136</v>
      </c>
      <c r="F527" s="149" t="s">
        <v>1027</v>
      </c>
      <c r="I527" s="146"/>
      <c r="L527" s="32"/>
      <c r="M527" s="147"/>
      <c r="U527" s="56"/>
      <c r="AT527" s="17" t="s">
        <v>136</v>
      </c>
      <c r="AU527" s="17" t="s">
        <v>83</v>
      </c>
    </row>
    <row r="528" spans="2:65" s="1" customFormat="1" ht="24.2" customHeight="1">
      <c r="B528" s="32"/>
      <c r="C528" s="131" t="s">
        <v>1028</v>
      </c>
      <c r="D528" s="131" t="s">
        <v>127</v>
      </c>
      <c r="E528" s="132" t="s">
        <v>1029</v>
      </c>
      <c r="F528" s="133" t="s">
        <v>1030</v>
      </c>
      <c r="G528" s="134" t="s">
        <v>193</v>
      </c>
      <c r="H528" s="135">
        <v>55.244999999999997</v>
      </c>
      <c r="I528" s="136"/>
      <c r="J528" s="137">
        <f>ROUND(I528*H528,2)</f>
        <v>0</v>
      </c>
      <c r="K528" s="133" t="s">
        <v>131</v>
      </c>
      <c r="L528" s="32"/>
      <c r="M528" s="138" t="s">
        <v>1</v>
      </c>
      <c r="N528" s="139" t="s">
        <v>38</v>
      </c>
      <c r="P528" s="140">
        <f>O528*H528</f>
        <v>0</v>
      </c>
      <c r="Q528" s="140">
        <v>0</v>
      </c>
      <c r="R528" s="140">
        <f>Q528*H528</f>
        <v>0</v>
      </c>
      <c r="S528" s="140">
        <v>0</v>
      </c>
      <c r="T528" s="140">
        <f>S528*H528</f>
        <v>0</v>
      </c>
      <c r="U528" s="141" t="s">
        <v>1</v>
      </c>
      <c r="AR528" s="142" t="s">
        <v>132</v>
      </c>
      <c r="AT528" s="142" t="s">
        <v>127</v>
      </c>
      <c r="AU528" s="142" t="s">
        <v>83</v>
      </c>
      <c r="AY528" s="17" t="s">
        <v>125</v>
      </c>
      <c r="BE528" s="143">
        <f>IF(N528="základní",J528,0)</f>
        <v>0</v>
      </c>
      <c r="BF528" s="143">
        <f>IF(N528="snížená",J528,0)</f>
        <v>0</v>
      </c>
      <c r="BG528" s="143">
        <f>IF(N528="zákl. přenesená",J528,0)</f>
        <v>0</v>
      </c>
      <c r="BH528" s="143">
        <f>IF(N528="sníž. přenesená",J528,0)</f>
        <v>0</v>
      </c>
      <c r="BI528" s="143">
        <f>IF(N528="nulová",J528,0)</f>
        <v>0</v>
      </c>
      <c r="BJ528" s="17" t="s">
        <v>81</v>
      </c>
      <c r="BK528" s="143">
        <f>ROUND(I528*H528,2)</f>
        <v>0</v>
      </c>
      <c r="BL528" s="17" t="s">
        <v>132</v>
      </c>
      <c r="BM528" s="142" t="s">
        <v>1031</v>
      </c>
    </row>
    <row r="529" spans="2:65" s="1" customFormat="1" ht="29.25">
      <c r="B529" s="32"/>
      <c r="D529" s="144" t="s">
        <v>134</v>
      </c>
      <c r="F529" s="145" t="s">
        <v>1032</v>
      </c>
      <c r="I529" s="146"/>
      <c r="L529" s="32"/>
      <c r="M529" s="147"/>
      <c r="U529" s="56"/>
      <c r="AT529" s="17" t="s">
        <v>134</v>
      </c>
      <c r="AU529" s="17" t="s">
        <v>83</v>
      </c>
    </row>
    <row r="530" spans="2:65" s="1" customFormat="1" ht="11.25">
      <c r="B530" s="32"/>
      <c r="D530" s="148" t="s">
        <v>136</v>
      </c>
      <c r="F530" s="149" t="s">
        <v>1033</v>
      </c>
      <c r="I530" s="146"/>
      <c r="L530" s="32"/>
      <c r="M530" s="147"/>
      <c r="U530" s="56"/>
      <c r="AT530" s="17" t="s">
        <v>136</v>
      </c>
      <c r="AU530" s="17" t="s">
        <v>83</v>
      </c>
    </row>
    <row r="531" spans="2:65" s="13" customFormat="1" ht="11.25">
      <c r="B531" s="156"/>
      <c r="D531" s="144" t="s">
        <v>138</v>
      </c>
      <c r="F531" s="158" t="s">
        <v>1034</v>
      </c>
      <c r="H531" s="159">
        <v>55.244999999999997</v>
      </c>
      <c r="I531" s="160"/>
      <c r="L531" s="156"/>
      <c r="M531" s="161"/>
      <c r="U531" s="162"/>
      <c r="AT531" s="157" t="s">
        <v>138</v>
      </c>
      <c r="AU531" s="157" t="s">
        <v>83</v>
      </c>
      <c r="AV531" s="13" t="s">
        <v>83</v>
      </c>
      <c r="AW531" s="13" t="s">
        <v>4</v>
      </c>
      <c r="AX531" s="13" t="s">
        <v>81</v>
      </c>
      <c r="AY531" s="157" t="s">
        <v>125</v>
      </c>
    </row>
    <row r="532" spans="2:65" s="1" customFormat="1" ht="33" customHeight="1">
      <c r="B532" s="32"/>
      <c r="C532" s="131" t="s">
        <v>1035</v>
      </c>
      <c r="D532" s="131" t="s">
        <v>127</v>
      </c>
      <c r="E532" s="132" t="s">
        <v>1036</v>
      </c>
      <c r="F532" s="133" t="s">
        <v>1037</v>
      </c>
      <c r="G532" s="134" t="s">
        <v>193</v>
      </c>
      <c r="H532" s="135">
        <v>1.105</v>
      </c>
      <c r="I532" s="136"/>
      <c r="J532" s="137">
        <f>ROUND(I532*H532,2)</f>
        <v>0</v>
      </c>
      <c r="K532" s="133" t="s">
        <v>131</v>
      </c>
      <c r="L532" s="32"/>
      <c r="M532" s="138" t="s">
        <v>1</v>
      </c>
      <c r="N532" s="139" t="s">
        <v>38</v>
      </c>
      <c r="P532" s="140">
        <f>O532*H532</f>
        <v>0</v>
      </c>
      <c r="Q532" s="140">
        <v>0</v>
      </c>
      <c r="R532" s="140">
        <f>Q532*H532</f>
        <v>0</v>
      </c>
      <c r="S532" s="140">
        <v>0</v>
      </c>
      <c r="T532" s="140">
        <f>S532*H532</f>
        <v>0</v>
      </c>
      <c r="U532" s="141" t="s">
        <v>1</v>
      </c>
      <c r="AR532" s="142" t="s">
        <v>132</v>
      </c>
      <c r="AT532" s="142" t="s">
        <v>127</v>
      </c>
      <c r="AU532" s="142" t="s">
        <v>83</v>
      </c>
      <c r="AY532" s="17" t="s">
        <v>125</v>
      </c>
      <c r="BE532" s="143">
        <f>IF(N532="základní",J532,0)</f>
        <v>0</v>
      </c>
      <c r="BF532" s="143">
        <f>IF(N532="snížená",J532,0)</f>
        <v>0</v>
      </c>
      <c r="BG532" s="143">
        <f>IF(N532="zákl. přenesená",J532,0)</f>
        <v>0</v>
      </c>
      <c r="BH532" s="143">
        <f>IF(N532="sníž. přenesená",J532,0)</f>
        <v>0</v>
      </c>
      <c r="BI532" s="143">
        <f>IF(N532="nulová",J532,0)</f>
        <v>0</v>
      </c>
      <c r="BJ532" s="17" t="s">
        <v>81</v>
      </c>
      <c r="BK532" s="143">
        <f>ROUND(I532*H532,2)</f>
        <v>0</v>
      </c>
      <c r="BL532" s="17" t="s">
        <v>132</v>
      </c>
      <c r="BM532" s="142" t="s">
        <v>1038</v>
      </c>
    </row>
    <row r="533" spans="2:65" s="1" customFormat="1" ht="29.25">
      <c r="B533" s="32"/>
      <c r="D533" s="144" t="s">
        <v>134</v>
      </c>
      <c r="F533" s="145" t="s">
        <v>1039</v>
      </c>
      <c r="I533" s="146"/>
      <c r="L533" s="32"/>
      <c r="M533" s="147"/>
      <c r="U533" s="56"/>
      <c r="AT533" s="17" t="s">
        <v>134</v>
      </c>
      <c r="AU533" s="17" t="s">
        <v>83</v>
      </c>
    </row>
    <row r="534" spans="2:65" s="1" customFormat="1" ht="11.25">
      <c r="B534" s="32"/>
      <c r="D534" s="148" t="s">
        <v>136</v>
      </c>
      <c r="F534" s="149" t="s">
        <v>1040</v>
      </c>
      <c r="I534" s="146"/>
      <c r="L534" s="32"/>
      <c r="M534" s="147"/>
      <c r="U534" s="56"/>
      <c r="AT534" s="17" t="s">
        <v>136</v>
      </c>
      <c r="AU534" s="17" t="s">
        <v>83</v>
      </c>
    </row>
    <row r="535" spans="2:65" s="13" customFormat="1" ht="11.25">
      <c r="B535" s="156"/>
      <c r="D535" s="144" t="s">
        <v>138</v>
      </c>
      <c r="F535" s="158" t="s">
        <v>1041</v>
      </c>
      <c r="H535" s="159">
        <v>1.105</v>
      </c>
      <c r="I535" s="160"/>
      <c r="L535" s="156"/>
      <c r="M535" s="161"/>
      <c r="U535" s="162"/>
      <c r="AT535" s="157" t="s">
        <v>138</v>
      </c>
      <c r="AU535" s="157" t="s">
        <v>83</v>
      </c>
      <c r="AV535" s="13" t="s">
        <v>83</v>
      </c>
      <c r="AW535" s="13" t="s">
        <v>4</v>
      </c>
      <c r="AX535" s="13" t="s">
        <v>81</v>
      </c>
      <c r="AY535" s="157" t="s">
        <v>125</v>
      </c>
    </row>
    <row r="536" spans="2:65" s="1" customFormat="1" ht="37.9" customHeight="1">
      <c r="B536" s="32"/>
      <c r="C536" s="131" t="s">
        <v>1042</v>
      </c>
      <c r="D536" s="131" t="s">
        <v>127</v>
      </c>
      <c r="E536" s="132" t="s">
        <v>1043</v>
      </c>
      <c r="F536" s="133" t="s">
        <v>1044</v>
      </c>
      <c r="G536" s="134" t="s">
        <v>193</v>
      </c>
      <c r="H536" s="135">
        <v>2.5779999999999998</v>
      </c>
      <c r="I536" s="136"/>
      <c r="J536" s="137">
        <f>ROUND(I536*H536,2)</f>
        <v>0</v>
      </c>
      <c r="K536" s="133" t="s">
        <v>131</v>
      </c>
      <c r="L536" s="32"/>
      <c r="M536" s="138" t="s">
        <v>1</v>
      </c>
      <c r="N536" s="139" t="s">
        <v>38</v>
      </c>
      <c r="P536" s="140">
        <f>O536*H536</f>
        <v>0</v>
      </c>
      <c r="Q536" s="140">
        <v>0</v>
      </c>
      <c r="R536" s="140">
        <f>Q536*H536</f>
        <v>0</v>
      </c>
      <c r="S536" s="140">
        <v>0</v>
      </c>
      <c r="T536" s="140">
        <f>S536*H536</f>
        <v>0</v>
      </c>
      <c r="U536" s="141" t="s">
        <v>1</v>
      </c>
      <c r="AR536" s="142" t="s">
        <v>132</v>
      </c>
      <c r="AT536" s="142" t="s">
        <v>127</v>
      </c>
      <c r="AU536" s="142" t="s">
        <v>83</v>
      </c>
      <c r="AY536" s="17" t="s">
        <v>125</v>
      </c>
      <c r="BE536" s="143">
        <f>IF(N536="základní",J536,0)</f>
        <v>0</v>
      </c>
      <c r="BF536" s="143">
        <f>IF(N536="snížená",J536,0)</f>
        <v>0</v>
      </c>
      <c r="BG536" s="143">
        <f>IF(N536="zákl. přenesená",J536,0)</f>
        <v>0</v>
      </c>
      <c r="BH536" s="143">
        <f>IF(N536="sníž. přenesená",J536,0)</f>
        <v>0</v>
      </c>
      <c r="BI536" s="143">
        <f>IF(N536="nulová",J536,0)</f>
        <v>0</v>
      </c>
      <c r="BJ536" s="17" t="s">
        <v>81</v>
      </c>
      <c r="BK536" s="143">
        <f>ROUND(I536*H536,2)</f>
        <v>0</v>
      </c>
      <c r="BL536" s="17" t="s">
        <v>132</v>
      </c>
      <c r="BM536" s="142" t="s">
        <v>1045</v>
      </c>
    </row>
    <row r="537" spans="2:65" s="1" customFormat="1" ht="29.25">
      <c r="B537" s="32"/>
      <c r="D537" s="144" t="s">
        <v>134</v>
      </c>
      <c r="F537" s="145" t="s">
        <v>1046</v>
      </c>
      <c r="I537" s="146"/>
      <c r="L537" s="32"/>
      <c r="M537" s="147"/>
      <c r="U537" s="56"/>
      <c r="AT537" s="17" t="s">
        <v>134</v>
      </c>
      <c r="AU537" s="17" t="s">
        <v>83</v>
      </c>
    </row>
    <row r="538" spans="2:65" s="1" customFormat="1" ht="11.25">
      <c r="B538" s="32"/>
      <c r="D538" s="148" t="s">
        <v>136</v>
      </c>
      <c r="F538" s="149" t="s">
        <v>1047</v>
      </c>
      <c r="I538" s="146"/>
      <c r="L538" s="32"/>
      <c r="M538" s="147"/>
      <c r="U538" s="56"/>
      <c r="AT538" s="17" t="s">
        <v>136</v>
      </c>
      <c r="AU538" s="17" t="s">
        <v>83</v>
      </c>
    </row>
    <row r="539" spans="2:65" s="13" customFormat="1" ht="11.25">
      <c r="B539" s="156"/>
      <c r="D539" s="144" t="s">
        <v>138</v>
      </c>
      <c r="F539" s="158" t="s">
        <v>1048</v>
      </c>
      <c r="H539" s="159">
        <v>2.5779999999999998</v>
      </c>
      <c r="I539" s="160"/>
      <c r="L539" s="156"/>
      <c r="M539" s="161"/>
      <c r="U539" s="162"/>
      <c r="AT539" s="157" t="s">
        <v>138</v>
      </c>
      <c r="AU539" s="157" t="s">
        <v>83</v>
      </c>
      <c r="AV539" s="13" t="s">
        <v>83</v>
      </c>
      <c r="AW539" s="13" t="s">
        <v>4</v>
      </c>
      <c r="AX539" s="13" t="s">
        <v>81</v>
      </c>
      <c r="AY539" s="157" t="s">
        <v>125</v>
      </c>
    </row>
    <row r="540" spans="2:65" s="11" customFormat="1" ht="22.9" customHeight="1">
      <c r="B540" s="119"/>
      <c r="D540" s="120" t="s">
        <v>72</v>
      </c>
      <c r="E540" s="129" t="s">
        <v>584</v>
      </c>
      <c r="F540" s="129" t="s">
        <v>585</v>
      </c>
      <c r="I540" s="122"/>
      <c r="J540" s="130">
        <f>BK540</f>
        <v>0</v>
      </c>
      <c r="L540" s="119"/>
      <c r="M540" s="124"/>
      <c r="P540" s="125">
        <f>SUM(P541:P543)</f>
        <v>0</v>
      </c>
      <c r="R540" s="125">
        <f>SUM(R541:R543)</f>
        <v>0</v>
      </c>
      <c r="T540" s="125">
        <f>SUM(T541:T543)</f>
        <v>0</v>
      </c>
      <c r="U540" s="126"/>
      <c r="AR540" s="120" t="s">
        <v>81</v>
      </c>
      <c r="AT540" s="127" t="s">
        <v>72</v>
      </c>
      <c r="AU540" s="127" t="s">
        <v>81</v>
      </c>
      <c r="AY540" s="120" t="s">
        <v>125</v>
      </c>
      <c r="BK540" s="128">
        <f>SUM(BK541:BK543)</f>
        <v>0</v>
      </c>
    </row>
    <row r="541" spans="2:65" s="1" customFormat="1" ht="24.2" customHeight="1">
      <c r="B541" s="32"/>
      <c r="C541" s="131" t="s">
        <v>1049</v>
      </c>
      <c r="D541" s="131" t="s">
        <v>127</v>
      </c>
      <c r="E541" s="132" t="s">
        <v>1050</v>
      </c>
      <c r="F541" s="133" t="s">
        <v>1051</v>
      </c>
      <c r="G541" s="134" t="s">
        <v>193</v>
      </c>
      <c r="H541" s="135">
        <v>311.90100000000001</v>
      </c>
      <c r="I541" s="136"/>
      <c r="J541" s="137">
        <f>ROUND(I541*H541,2)</f>
        <v>0</v>
      </c>
      <c r="K541" s="133" t="s">
        <v>868</v>
      </c>
      <c r="L541" s="32"/>
      <c r="M541" s="138" t="s">
        <v>1</v>
      </c>
      <c r="N541" s="139" t="s">
        <v>38</v>
      </c>
      <c r="P541" s="140">
        <f>O541*H541</f>
        <v>0</v>
      </c>
      <c r="Q541" s="140">
        <v>0</v>
      </c>
      <c r="R541" s="140">
        <f>Q541*H541</f>
        <v>0</v>
      </c>
      <c r="S541" s="140">
        <v>0</v>
      </c>
      <c r="T541" s="140">
        <f>S541*H541</f>
        <v>0</v>
      </c>
      <c r="U541" s="141" t="s">
        <v>1</v>
      </c>
      <c r="AR541" s="142" t="s">
        <v>132</v>
      </c>
      <c r="AT541" s="142" t="s">
        <v>127</v>
      </c>
      <c r="AU541" s="142" t="s">
        <v>83</v>
      </c>
      <c r="AY541" s="17" t="s">
        <v>125</v>
      </c>
      <c r="BE541" s="143">
        <f>IF(N541="základní",J541,0)</f>
        <v>0</v>
      </c>
      <c r="BF541" s="143">
        <f>IF(N541="snížená",J541,0)</f>
        <v>0</v>
      </c>
      <c r="BG541" s="143">
        <f>IF(N541="zákl. přenesená",J541,0)</f>
        <v>0</v>
      </c>
      <c r="BH541" s="143">
        <f>IF(N541="sníž. přenesená",J541,0)</f>
        <v>0</v>
      </c>
      <c r="BI541" s="143">
        <f>IF(N541="nulová",J541,0)</f>
        <v>0</v>
      </c>
      <c r="BJ541" s="17" t="s">
        <v>81</v>
      </c>
      <c r="BK541" s="143">
        <f>ROUND(I541*H541,2)</f>
        <v>0</v>
      </c>
      <c r="BL541" s="17" t="s">
        <v>132</v>
      </c>
      <c r="BM541" s="142" t="s">
        <v>1052</v>
      </c>
    </row>
    <row r="542" spans="2:65" s="1" customFormat="1" ht="29.25">
      <c r="B542" s="32"/>
      <c r="D542" s="144" t="s">
        <v>134</v>
      </c>
      <c r="F542" s="145" t="s">
        <v>1053</v>
      </c>
      <c r="I542" s="146"/>
      <c r="L542" s="32"/>
      <c r="M542" s="147"/>
      <c r="U542" s="56"/>
      <c r="AT542" s="17" t="s">
        <v>134</v>
      </c>
      <c r="AU542" s="17" t="s">
        <v>83</v>
      </c>
    </row>
    <row r="543" spans="2:65" s="1" customFormat="1" ht="11.25">
      <c r="B543" s="32"/>
      <c r="D543" s="148" t="s">
        <v>136</v>
      </c>
      <c r="F543" s="149" t="s">
        <v>1054</v>
      </c>
      <c r="I543" s="146"/>
      <c r="L543" s="32"/>
      <c r="M543" s="180"/>
      <c r="N543" s="181"/>
      <c r="O543" s="181"/>
      <c r="P543" s="181"/>
      <c r="Q543" s="181"/>
      <c r="R543" s="181"/>
      <c r="S543" s="181"/>
      <c r="T543" s="181"/>
      <c r="U543" s="182"/>
      <c r="AT543" s="17" t="s">
        <v>136</v>
      </c>
      <c r="AU543" s="17" t="s">
        <v>83</v>
      </c>
    </row>
    <row r="544" spans="2:65" s="1" customFormat="1" ht="6.95" customHeight="1">
      <c r="B544" s="44"/>
      <c r="C544" s="45"/>
      <c r="D544" s="45"/>
      <c r="E544" s="45"/>
      <c r="F544" s="45"/>
      <c r="G544" s="45"/>
      <c r="H544" s="45"/>
      <c r="I544" s="45"/>
      <c r="J544" s="45"/>
      <c r="K544" s="45"/>
      <c r="L544" s="32"/>
    </row>
  </sheetData>
  <sheetProtection algorithmName="SHA-512" hashValue="5YO8kMLFadkqniqmPGscbrubPD7GYCidLEBBPEGTnDar+guvP2T4hjaGUHlPpDEiEinirVvBtNObDpqbUAILcw==" saltValue="NvnCVkeNwx6aw30y23VgnW1lErmBvSpGYH0zhxRelC0NcdcbXoqDGpQzGtBFylCe9iKsvXsPs7i/EV6eArFvaw==" spinCount="100000" sheet="1" objects="1" scenarios="1" formatColumns="0" formatRows="0" autoFilter="0"/>
  <autoFilter ref="C123:K543" xr:uid="{00000000-0009-0000-0000-000002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hyperlinks>
    <hyperlink ref="F129" r:id="rId1" xr:uid="{00000000-0004-0000-0200-000000000000}"/>
    <hyperlink ref="F132" r:id="rId2" xr:uid="{00000000-0004-0000-0200-000001000000}"/>
    <hyperlink ref="F135" r:id="rId3" xr:uid="{00000000-0004-0000-0200-000002000000}"/>
    <hyperlink ref="F138" r:id="rId4" xr:uid="{00000000-0004-0000-0200-000003000000}"/>
    <hyperlink ref="F141" r:id="rId5" xr:uid="{00000000-0004-0000-0200-000004000000}"/>
    <hyperlink ref="F148" r:id="rId6" xr:uid="{00000000-0004-0000-0200-000005000000}"/>
    <hyperlink ref="F151" r:id="rId7" xr:uid="{00000000-0004-0000-0200-000006000000}"/>
    <hyperlink ref="F156" r:id="rId8" xr:uid="{00000000-0004-0000-0200-000007000000}"/>
    <hyperlink ref="F159" r:id="rId9" xr:uid="{00000000-0004-0000-0200-000008000000}"/>
    <hyperlink ref="F168" r:id="rId10" xr:uid="{00000000-0004-0000-0200-000009000000}"/>
    <hyperlink ref="F183" r:id="rId11" xr:uid="{00000000-0004-0000-0200-00000A000000}"/>
    <hyperlink ref="F196" r:id="rId12" xr:uid="{00000000-0004-0000-0200-00000B000000}"/>
    <hyperlink ref="F199" r:id="rId13" xr:uid="{00000000-0004-0000-0200-00000C000000}"/>
    <hyperlink ref="F207" r:id="rId14" xr:uid="{00000000-0004-0000-0200-00000D000000}"/>
    <hyperlink ref="F215" r:id="rId15" xr:uid="{00000000-0004-0000-0200-00000E000000}"/>
    <hyperlink ref="F219" r:id="rId16" xr:uid="{00000000-0004-0000-0200-00000F000000}"/>
    <hyperlink ref="F225" r:id="rId17" xr:uid="{00000000-0004-0000-0200-000010000000}"/>
    <hyperlink ref="F229" r:id="rId18" xr:uid="{00000000-0004-0000-0200-000011000000}"/>
    <hyperlink ref="F233" r:id="rId19" xr:uid="{00000000-0004-0000-0200-000012000000}"/>
    <hyperlink ref="F241" r:id="rId20" xr:uid="{00000000-0004-0000-0200-000013000000}"/>
    <hyperlink ref="F255" r:id="rId21" xr:uid="{00000000-0004-0000-0200-000014000000}"/>
    <hyperlink ref="F279" r:id="rId22" xr:uid="{00000000-0004-0000-0200-000015000000}"/>
    <hyperlink ref="F293" r:id="rId23" xr:uid="{00000000-0004-0000-0200-000016000000}"/>
    <hyperlink ref="F314" r:id="rId24" xr:uid="{00000000-0004-0000-0200-000017000000}"/>
    <hyperlink ref="F333" r:id="rId25" xr:uid="{00000000-0004-0000-0200-000018000000}"/>
    <hyperlink ref="F342" r:id="rId26" xr:uid="{00000000-0004-0000-0200-000019000000}"/>
    <hyperlink ref="F352" r:id="rId27" xr:uid="{00000000-0004-0000-0200-00001A000000}"/>
    <hyperlink ref="F361" r:id="rId28" xr:uid="{00000000-0004-0000-0200-00001B000000}"/>
    <hyperlink ref="F377" r:id="rId29" xr:uid="{00000000-0004-0000-0200-00001C000000}"/>
    <hyperlink ref="F385" r:id="rId30" xr:uid="{00000000-0004-0000-0200-00001D000000}"/>
    <hyperlink ref="F391" r:id="rId31" xr:uid="{00000000-0004-0000-0200-00001E000000}"/>
    <hyperlink ref="F404" r:id="rId32" xr:uid="{00000000-0004-0000-0200-00001F000000}"/>
    <hyperlink ref="F412" r:id="rId33" xr:uid="{00000000-0004-0000-0200-000020000000}"/>
    <hyperlink ref="F420" r:id="rId34" xr:uid="{00000000-0004-0000-0200-000021000000}"/>
    <hyperlink ref="F428" r:id="rId35" xr:uid="{00000000-0004-0000-0200-000022000000}"/>
    <hyperlink ref="F436" r:id="rId36" xr:uid="{00000000-0004-0000-0200-000023000000}"/>
    <hyperlink ref="F444" r:id="rId37" xr:uid="{00000000-0004-0000-0200-000024000000}"/>
    <hyperlink ref="F450" r:id="rId38" xr:uid="{00000000-0004-0000-0200-000025000000}"/>
    <hyperlink ref="F458" r:id="rId39" xr:uid="{00000000-0004-0000-0200-000026000000}"/>
    <hyperlink ref="F463" r:id="rId40" xr:uid="{00000000-0004-0000-0200-000027000000}"/>
    <hyperlink ref="F470" r:id="rId41" xr:uid="{00000000-0004-0000-0200-000028000000}"/>
    <hyperlink ref="F488" r:id="rId42" xr:uid="{00000000-0004-0000-0200-000029000000}"/>
    <hyperlink ref="F491" r:id="rId43" xr:uid="{00000000-0004-0000-0200-00002A000000}"/>
    <hyperlink ref="F501" r:id="rId44" xr:uid="{00000000-0004-0000-0200-00002B000000}"/>
    <hyperlink ref="F506" r:id="rId45" xr:uid="{00000000-0004-0000-0200-00002C000000}"/>
    <hyperlink ref="F520" r:id="rId46" xr:uid="{00000000-0004-0000-0200-00002D000000}"/>
    <hyperlink ref="F523" r:id="rId47" xr:uid="{00000000-0004-0000-0200-00002E000000}"/>
    <hyperlink ref="F527" r:id="rId48" xr:uid="{00000000-0004-0000-0200-00002F000000}"/>
    <hyperlink ref="F530" r:id="rId49" xr:uid="{00000000-0004-0000-0200-000030000000}"/>
    <hyperlink ref="F534" r:id="rId50" xr:uid="{00000000-0004-0000-0200-000031000000}"/>
    <hyperlink ref="F538" r:id="rId51" xr:uid="{00000000-0004-0000-0200-000032000000}"/>
    <hyperlink ref="F543" r:id="rId52" xr:uid="{00000000-0004-0000-0200-00003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3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89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4.95" customHeight="1">
      <c r="B4" s="20"/>
      <c r="D4" s="21" t="s">
        <v>93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28" t="str">
        <f>'Rekapitulace stavby'!K6</f>
        <v>Polepy - komunikace</v>
      </c>
      <c r="F7" s="229"/>
      <c r="G7" s="229"/>
      <c r="H7" s="229"/>
      <c r="L7" s="20"/>
    </row>
    <row r="8" spans="2:46" s="1" customFormat="1" ht="12" customHeight="1">
      <c r="B8" s="32"/>
      <c r="D8" s="27" t="s">
        <v>94</v>
      </c>
      <c r="L8" s="32"/>
    </row>
    <row r="9" spans="2:46" s="1" customFormat="1" ht="16.5" customHeight="1">
      <c r="B9" s="32"/>
      <c r="E9" s="190" t="s">
        <v>1055</v>
      </c>
      <c r="F9" s="230"/>
      <c r="G9" s="230"/>
      <c r="H9" s="230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31. 8. 2025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26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27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1" t="str">
        <f>'Rekapitulace stavby'!E14</f>
        <v>Vyplň údaj</v>
      </c>
      <c r="F18" s="212"/>
      <c r="G18" s="212"/>
      <c r="H18" s="212"/>
      <c r="I18" s="27" t="s">
        <v>26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29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26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31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26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32</v>
      </c>
      <c r="L26" s="32"/>
    </row>
    <row r="27" spans="2:12" s="7" customFormat="1" ht="16.5" customHeight="1">
      <c r="B27" s="89"/>
      <c r="E27" s="217" t="s">
        <v>1</v>
      </c>
      <c r="F27" s="217"/>
      <c r="G27" s="217"/>
      <c r="H27" s="217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33</v>
      </c>
      <c r="J30" s="66">
        <f>ROUND(J126,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35</v>
      </c>
      <c r="I32" s="35" t="s">
        <v>34</v>
      </c>
      <c r="J32" s="35" t="s">
        <v>36</v>
      </c>
      <c r="L32" s="32"/>
    </row>
    <row r="33" spans="2:12" s="1" customFormat="1" ht="14.45" customHeight="1">
      <c r="B33" s="32"/>
      <c r="D33" s="55" t="s">
        <v>37</v>
      </c>
      <c r="E33" s="27" t="s">
        <v>38</v>
      </c>
      <c r="F33" s="91">
        <f>ROUND((SUM(BE126:BE237)),  2)</f>
        <v>0</v>
      </c>
      <c r="I33" s="92">
        <v>0.21</v>
      </c>
      <c r="J33" s="91">
        <f>ROUND(((SUM(BE126:BE237))*I33),  2)</f>
        <v>0</v>
      </c>
      <c r="L33" s="32"/>
    </row>
    <row r="34" spans="2:12" s="1" customFormat="1" ht="14.45" customHeight="1">
      <c r="B34" s="32"/>
      <c r="E34" s="27" t="s">
        <v>39</v>
      </c>
      <c r="F34" s="91">
        <f>ROUND((SUM(BF126:BF237)),  2)</f>
        <v>0</v>
      </c>
      <c r="I34" s="92">
        <v>0.12</v>
      </c>
      <c r="J34" s="91">
        <f>ROUND(((SUM(BF126:BF237))*I34),  2)</f>
        <v>0</v>
      </c>
      <c r="L34" s="32"/>
    </row>
    <row r="35" spans="2:12" s="1" customFormat="1" ht="14.45" hidden="1" customHeight="1">
      <c r="B35" s="32"/>
      <c r="E35" s="27" t="s">
        <v>40</v>
      </c>
      <c r="F35" s="91">
        <f>ROUND((SUM(BG126:BG237)),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41</v>
      </c>
      <c r="F36" s="91">
        <f>ROUND((SUM(BH126:BH237)),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42</v>
      </c>
      <c r="F37" s="91">
        <f>ROUND((SUM(BI126:BI237)),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43</v>
      </c>
      <c r="E39" s="57"/>
      <c r="F39" s="57"/>
      <c r="G39" s="95" t="s">
        <v>44</v>
      </c>
      <c r="H39" s="96" t="s">
        <v>45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48</v>
      </c>
      <c r="E61" s="34"/>
      <c r="F61" s="99" t="s">
        <v>49</v>
      </c>
      <c r="G61" s="43" t="s">
        <v>48</v>
      </c>
      <c r="H61" s="34"/>
      <c r="I61" s="34"/>
      <c r="J61" s="100" t="s">
        <v>49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48</v>
      </c>
      <c r="E76" s="34"/>
      <c r="F76" s="99" t="s">
        <v>49</v>
      </c>
      <c r="G76" s="43" t="s">
        <v>48</v>
      </c>
      <c r="H76" s="34"/>
      <c r="I76" s="34"/>
      <c r="J76" s="100" t="s">
        <v>49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28" t="str">
        <f>E7</f>
        <v>Polepy - komunikace</v>
      </c>
      <c r="F85" s="229"/>
      <c r="G85" s="229"/>
      <c r="H85" s="229"/>
      <c r="L85" s="32"/>
    </row>
    <row r="86" spans="2:47" s="1" customFormat="1" ht="12" customHeight="1">
      <c r="B86" s="32"/>
      <c r="C86" s="27" t="s">
        <v>94</v>
      </c>
      <c r="L86" s="32"/>
    </row>
    <row r="87" spans="2:47" s="1" customFormat="1" ht="16.5" customHeight="1">
      <c r="B87" s="32"/>
      <c r="E87" s="190" t="str">
        <f>E9</f>
        <v>003 - SO 401 - veřejné osvětlení</v>
      </c>
      <c r="F87" s="230"/>
      <c r="G87" s="230"/>
      <c r="H87" s="230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2" t="str">
        <f>IF(J12="","",J12)</f>
        <v>31. 8. 2025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 xml:space="preserve"> </v>
      </c>
      <c r="I91" s="27" t="s">
        <v>29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27</v>
      </c>
      <c r="F92" s="25" t="str">
        <f>IF(E18="","",E18)</f>
        <v>Vyplň údaj</v>
      </c>
      <c r="I92" s="27" t="s">
        <v>31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97</v>
      </c>
      <c r="D94" s="93"/>
      <c r="E94" s="93"/>
      <c r="F94" s="93"/>
      <c r="G94" s="93"/>
      <c r="H94" s="93"/>
      <c r="I94" s="93"/>
      <c r="J94" s="102" t="s">
        <v>98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99</v>
      </c>
      <c r="J96" s="66">
        <f>J126</f>
        <v>0</v>
      </c>
      <c r="L96" s="32"/>
      <c r="AU96" s="17" t="s">
        <v>100</v>
      </c>
    </row>
    <row r="97" spans="2:12" s="8" customFormat="1" ht="24.95" customHeight="1">
      <c r="B97" s="104"/>
      <c r="D97" s="105" t="s">
        <v>1056</v>
      </c>
      <c r="E97" s="106"/>
      <c r="F97" s="106"/>
      <c r="G97" s="106"/>
      <c r="H97" s="106"/>
      <c r="I97" s="106"/>
      <c r="J97" s="107">
        <f>J127</f>
        <v>0</v>
      </c>
      <c r="L97" s="104"/>
    </row>
    <row r="98" spans="2:12" s="9" customFormat="1" ht="19.899999999999999" customHeight="1">
      <c r="B98" s="108"/>
      <c r="D98" s="109" t="s">
        <v>1057</v>
      </c>
      <c r="E98" s="110"/>
      <c r="F98" s="110"/>
      <c r="G98" s="110"/>
      <c r="H98" s="110"/>
      <c r="I98" s="110"/>
      <c r="J98" s="111">
        <f>J128</f>
        <v>0</v>
      </c>
      <c r="L98" s="108"/>
    </row>
    <row r="99" spans="2:12" s="9" customFormat="1" ht="19.899999999999999" customHeight="1">
      <c r="B99" s="108"/>
      <c r="D99" s="109" t="s">
        <v>1058</v>
      </c>
      <c r="E99" s="110"/>
      <c r="F99" s="110"/>
      <c r="G99" s="110"/>
      <c r="H99" s="110"/>
      <c r="I99" s="110"/>
      <c r="J99" s="111">
        <f>J152</f>
        <v>0</v>
      </c>
      <c r="L99" s="108"/>
    </row>
    <row r="100" spans="2:12" s="9" customFormat="1" ht="19.899999999999999" customHeight="1">
      <c r="B100" s="108"/>
      <c r="D100" s="109" t="s">
        <v>1059</v>
      </c>
      <c r="E100" s="110"/>
      <c r="F100" s="110"/>
      <c r="G100" s="110"/>
      <c r="H100" s="110"/>
      <c r="I100" s="110"/>
      <c r="J100" s="111">
        <f>J165</f>
        <v>0</v>
      </c>
      <c r="L100" s="108"/>
    </row>
    <row r="101" spans="2:12" s="9" customFormat="1" ht="19.899999999999999" customHeight="1">
      <c r="B101" s="108"/>
      <c r="D101" s="109" t="s">
        <v>1060</v>
      </c>
      <c r="E101" s="110"/>
      <c r="F101" s="110"/>
      <c r="G101" s="110"/>
      <c r="H101" s="110"/>
      <c r="I101" s="110"/>
      <c r="J101" s="111">
        <f>J186</f>
        <v>0</v>
      </c>
      <c r="L101" s="108"/>
    </row>
    <row r="102" spans="2:12" s="9" customFormat="1" ht="19.899999999999999" customHeight="1">
      <c r="B102" s="108"/>
      <c r="D102" s="109" t="s">
        <v>1061</v>
      </c>
      <c r="E102" s="110"/>
      <c r="F102" s="110"/>
      <c r="G102" s="110"/>
      <c r="H102" s="110"/>
      <c r="I102" s="110"/>
      <c r="J102" s="111">
        <f>J209</f>
        <v>0</v>
      </c>
      <c r="L102" s="108"/>
    </row>
    <row r="103" spans="2:12" s="9" customFormat="1" ht="19.899999999999999" customHeight="1">
      <c r="B103" s="108"/>
      <c r="D103" s="109" t="s">
        <v>1062</v>
      </c>
      <c r="E103" s="110"/>
      <c r="F103" s="110"/>
      <c r="G103" s="110"/>
      <c r="H103" s="110"/>
      <c r="I103" s="110"/>
      <c r="J103" s="111">
        <f>J222</f>
        <v>0</v>
      </c>
      <c r="L103" s="108"/>
    </row>
    <row r="104" spans="2:12" s="9" customFormat="1" ht="19.899999999999999" customHeight="1">
      <c r="B104" s="108"/>
      <c r="D104" s="109" t="s">
        <v>1063</v>
      </c>
      <c r="E104" s="110"/>
      <c r="F104" s="110"/>
      <c r="G104" s="110"/>
      <c r="H104" s="110"/>
      <c r="I104" s="110"/>
      <c r="J104" s="111">
        <f>J225</f>
        <v>0</v>
      </c>
      <c r="L104" s="108"/>
    </row>
    <row r="105" spans="2:12" s="8" customFormat="1" ht="24.95" customHeight="1">
      <c r="B105" s="104"/>
      <c r="D105" s="105" t="s">
        <v>1064</v>
      </c>
      <c r="E105" s="106"/>
      <c r="F105" s="106"/>
      <c r="G105" s="106"/>
      <c r="H105" s="106"/>
      <c r="I105" s="106"/>
      <c r="J105" s="107">
        <f>J230</f>
        <v>0</v>
      </c>
      <c r="L105" s="104"/>
    </row>
    <row r="106" spans="2:12" s="9" customFormat="1" ht="19.899999999999999" customHeight="1">
      <c r="B106" s="108"/>
      <c r="D106" s="109" t="s">
        <v>1065</v>
      </c>
      <c r="E106" s="110"/>
      <c r="F106" s="110"/>
      <c r="G106" s="110"/>
      <c r="H106" s="110"/>
      <c r="I106" s="110"/>
      <c r="J106" s="111">
        <f>J231</f>
        <v>0</v>
      </c>
      <c r="L106" s="108"/>
    </row>
    <row r="107" spans="2:12" s="1" customFormat="1" ht="21.75" customHeight="1">
      <c r="B107" s="32"/>
      <c r="L107" s="32"/>
    </row>
    <row r="108" spans="2:12" s="1" customFormat="1" ht="6.95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2"/>
    </row>
    <row r="112" spans="2:12" s="1" customFormat="1" ht="6.95" customHeight="1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2"/>
    </row>
    <row r="113" spans="2:63" s="1" customFormat="1" ht="24.95" customHeight="1">
      <c r="B113" s="32"/>
      <c r="C113" s="21" t="s">
        <v>109</v>
      </c>
      <c r="L113" s="32"/>
    </row>
    <row r="114" spans="2:63" s="1" customFormat="1" ht="6.95" customHeight="1">
      <c r="B114" s="32"/>
      <c r="L114" s="32"/>
    </row>
    <row r="115" spans="2:63" s="1" customFormat="1" ht="12" customHeight="1">
      <c r="B115" s="32"/>
      <c r="C115" s="27" t="s">
        <v>16</v>
      </c>
      <c r="L115" s="32"/>
    </row>
    <row r="116" spans="2:63" s="1" customFormat="1" ht="16.5" customHeight="1">
      <c r="B116" s="32"/>
      <c r="E116" s="228" t="str">
        <f>E7</f>
        <v>Polepy - komunikace</v>
      </c>
      <c r="F116" s="229"/>
      <c r="G116" s="229"/>
      <c r="H116" s="229"/>
      <c r="L116" s="32"/>
    </row>
    <row r="117" spans="2:63" s="1" customFormat="1" ht="12" customHeight="1">
      <c r="B117" s="32"/>
      <c r="C117" s="27" t="s">
        <v>94</v>
      </c>
      <c r="L117" s="32"/>
    </row>
    <row r="118" spans="2:63" s="1" customFormat="1" ht="16.5" customHeight="1">
      <c r="B118" s="32"/>
      <c r="E118" s="190" t="str">
        <f>E9</f>
        <v>003 - SO 401 - veřejné osvětlení</v>
      </c>
      <c r="F118" s="230"/>
      <c r="G118" s="230"/>
      <c r="H118" s="230"/>
      <c r="L118" s="32"/>
    </row>
    <row r="119" spans="2:63" s="1" customFormat="1" ht="6.95" customHeight="1">
      <c r="B119" s="32"/>
      <c r="L119" s="32"/>
    </row>
    <row r="120" spans="2:63" s="1" customFormat="1" ht="12" customHeight="1">
      <c r="B120" s="32"/>
      <c r="C120" s="27" t="s">
        <v>20</v>
      </c>
      <c r="F120" s="25" t="str">
        <f>F12</f>
        <v xml:space="preserve"> </v>
      </c>
      <c r="I120" s="27" t="s">
        <v>22</v>
      </c>
      <c r="J120" s="52" t="str">
        <f>IF(J12="","",J12)</f>
        <v>31. 8. 2025</v>
      </c>
      <c r="L120" s="32"/>
    </row>
    <row r="121" spans="2:63" s="1" customFormat="1" ht="6.95" customHeight="1">
      <c r="B121" s="32"/>
      <c r="L121" s="32"/>
    </row>
    <row r="122" spans="2:63" s="1" customFormat="1" ht="15.2" customHeight="1">
      <c r="B122" s="32"/>
      <c r="C122" s="27" t="s">
        <v>24</v>
      </c>
      <c r="F122" s="25" t="str">
        <f>E15</f>
        <v xml:space="preserve"> </v>
      </c>
      <c r="I122" s="27" t="s">
        <v>29</v>
      </c>
      <c r="J122" s="30" t="str">
        <f>E21</f>
        <v xml:space="preserve"> </v>
      </c>
      <c r="L122" s="32"/>
    </row>
    <row r="123" spans="2:63" s="1" customFormat="1" ht="15.2" customHeight="1">
      <c r="B123" s="32"/>
      <c r="C123" s="27" t="s">
        <v>27</v>
      </c>
      <c r="F123" s="25" t="str">
        <f>IF(E18="","",E18)</f>
        <v>Vyplň údaj</v>
      </c>
      <c r="I123" s="27" t="s">
        <v>31</v>
      </c>
      <c r="J123" s="30" t="str">
        <f>E24</f>
        <v xml:space="preserve"> </v>
      </c>
      <c r="L123" s="32"/>
    </row>
    <row r="124" spans="2:63" s="1" customFormat="1" ht="10.35" customHeight="1">
      <c r="B124" s="32"/>
      <c r="L124" s="32"/>
    </row>
    <row r="125" spans="2:63" s="10" customFormat="1" ht="29.25" customHeight="1">
      <c r="B125" s="112"/>
      <c r="C125" s="113" t="s">
        <v>110</v>
      </c>
      <c r="D125" s="114" t="s">
        <v>58</v>
      </c>
      <c r="E125" s="114" t="s">
        <v>54</v>
      </c>
      <c r="F125" s="114" t="s">
        <v>55</v>
      </c>
      <c r="G125" s="114" t="s">
        <v>111</v>
      </c>
      <c r="H125" s="114" t="s">
        <v>112</v>
      </c>
      <c r="I125" s="114" t="s">
        <v>113</v>
      </c>
      <c r="J125" s="114" t="s">
        <v>98</v>
      </c>
      <c r="K125" s="115" t="s">
        <v>114</v>
      </c>
      <c r="L125" s="112"/>
      <c r="M125" s="59" t="s">
        <v>1</v>
      </c>
      <c r="N125" s="60" t="s">
        <v>37</v>
      </c>
      <c r="O125" s="60" t="s">
        <v>115</v>
      </c>
      <c r="P125" s="60" t="s">
        <v>116</v>
      </c>
      <c r="Q125" s="60" t="s">
        <v>117</v>
      </c>
      <c r="R125" s="60" t="s">
        <v>118</v>
      </c>
      <c r="S125" s="60" t="s">
        <v>119</v>
      </c>
      <c r="T125" s="60" t="s">
        <v>120</v>
      </c>
      <c r="U125" s="61" t="s">
        <v>121</v>
      </c>
    </row>
    <row r="126" spans="2:63" s="1" customFormat="1" ht="22.9" customHeight="1">
      <c r="B126" s="32"/>
      <c r="C126" s="64" t="s">
        <v>122</v>
      </c>
      <c r="J126" s="116">
        <f>BK126</f>
        <v>0</v>
      </c>
      <c r="L126" s="32"/>
      <c r="M126" s="62"/>
      <c r="N126" s="53"/>
      <c r="O126" s="53"/>
      <c r="P126" s="117">
        <f>P127+P230</f>
        <v>0</v>
      </c>
      <c r="Q126" s="53"/>
      <c r="R126" s="117">
        <f>R127+R230</f>
        <v>1.2451100000000002</v>
      </c>
      <c r="S126" s="53"/>
      <c r="T126" s="117">
        <f>T127+T230</f>
        <v>0.126</v>
      </c>
      <c r="U126" s="54"/>
      <c r="AT126" s="17" t="s">
        <v>72</v>
      </c>
      <c r="AU126" s="17" t="s">
        <v>100</v>
      </c>
      <c r="BK126" s="118">
        <f>BK127+BK230</f>
        <v>0</v>
      </c>
    </row>
    <row r="127" spans="2:63" s="11" customFormat="1" ht="25.9" customHeight="1">
      <c r="B127" s="119"/>
      <c r="D127" s="120" t="s">
        <v>72</v>
      </c>
      <c r="E127" s="121" t="s">
        <v>123</v>
      </c>
      <c r="F127" s="121" t="s">
        <v>123</v>
      </c>
      <c r="I127" s="122"/>
      <c r="J127" s="123">
        <f>BK127</f>
        <v>0</v>
      </c>
      <c r="L127" s="119"/>
      <c r="M127" s="124"/>
      <c r="P127" s="125">
        <f>P128+P152+P165+P186+P209+P222+P225</f>
        <v>0</v>
      </c>
      <c r="R127" s="125">
        <f>R128+R152+R165+R186+R209+R222+R225</f>
        <v>1.2451100000000002</v>
      </c>
      <c r="T127" s="125">
        <f>T128+T152+T165+T186+T209+T222+T225</f>
        <v>0.126</v>
      </c>
      <c r="U127" s="126"/>
      <c r="AR127" s="120" t="s">
        <v>81</v>
      </c>
      <c r="AT127" s="127" t="s">
        <v>72</v>
      </c>
      <c r="AU127" s="127" t="s">
        <v>73</v>
      </c>
      <c r="AY127" s="120" t="s">
        <v>125</v>
      </c>
      <c r="BK127" s="128">
        <f>BK128+BK152+BK165+BK186+BK209+BK222+BK225</f>
        <v>0</v>
      </c>
    </row>
    <row r="128" spans="2:63" s="11" customFormat="1" ht="22.9" customHeight="1">
      <c r="B128" s="119"/>
      <c r="D128" s="120" t="s">
        <v>72</v>
      </c>
      <c r="E128" s="129" t="s">
        <v>1066</v>
      </c>
      <c r="F128" s="129" t="s">
        <v>1067</v>
      </c>
      <c r="I128" s="122"/>
      <c r="J128" s="130">
        <f>BK128</f>
        <v>0</v>
      </c>
      <c r="L128" s="119"/>
      <c r="M128" s="124"/>
      <c r="P128" s="125">
        <f>SUM(P129:P151)</f>
        <v>0</v>
      </c>
      <c r="R128" s="125">
        <f>SUM(R129:R151)</f>
        <v>1.22645</v>
      </c>
      <c r="T128" s="125">
        <f>SUM(T129:T151)</f>
        <v>0</v>
      </c>
      <c r="U128" s="126"/>
      <c r="AR128" s="120" t="s">
        <v>81</v>
      </c>
      <c r="AT128" s="127" t="s">
        <v>72</v>
      </c>
      <c r="AU128" s="127" t="s">
        <v>81</v>
      </c>
      <c r="AY128" s="120" t="s">
        <v>125</v>
      </c>
      <c r="BK128" s="128">
        <f>SUM(BK129:BK151)</f>
        <v>0</v>
      </c>
    </row>
    <row r="129" spans="2:65" s="1" customFormat="1" ht="16.5" customHeight="1">
      <c r="B129" s="32"/>
      <c r="C129" s="170" t="s">
        <v>81</v>
      </c>
      <c r="D129" s="170" t="s">
        <v>190</v>
      </c>
      <c r="E129" s="171" t="s">
        <v>1068</v>
      </c>
      <c r="F129" s="172" t="s">
        <v>1069</v>
      </c>
      <c r="G129" s="173" t="s">
        <v>423</v>
      </c>
      <c r="H129" s="174">
        <v>6</v>
      </c>
      <c r="I129" s="175"/>
      <c r="J129" s="176">
        <f>ROUND(I129*H129,2)</f>
        <v>0</v>
      </c>
      <c r="K129" s="172" t="s">
        <v>1</v>
      </c>
      <c r="L129" s="177"/>
      <c r="M129" s="178" t="s">
        <v>1</v>
      </c>
      <c r="N129" s="179" t="s">
        <v>38</v>
      </c>
      <c r="P129" s="140">
        <f>O129*H129</f>
        <v>0</v>
      </c>
      <c r="Q129" s="140">
        <v>0.115</v>
      </c>
      <c r="R129" s="140">
        <f>Q129*H129</f>
        <v>0.69000000000000006</v>
      </c>
      <c r="S129" s="140">
        <v>0</v>
      </c>
      <c r="T129" s="140">
        <f>S129*H129</f>
        <v>0</v>
      </c>
      <c r="U129" s="141" t="s">
        <v>1</v>
      </c>
      <c r="AR129" s="142" t="s">
        <v>194</v>
      </c>
      <c r="AT129" s="142" t="s">
        <v>190</v>
      </c>
      <c r="AU129" s="142" t="s">
        <v>83</v>
      </c>
      <c r="AY129" s="17" t="s">
        <v>125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7" t="s">
        <v>81</v>
      </c>
      <c r="BK129" s="143">
        <f>ROUND(I129*H129,2)</f>
        <v>0</v>
      </c>
      <c r="BL129" s="17" t="s">
        <v>132</v>
      </c>
      <c r="BM129" s="142" t="s">
        <v>1070</v>
      </c>
    </row>
    <row r="130" spans="2:65" s="1" customFormat="1" ht="11.25">
      <c r="B130" s="32"/>
      <c r="D130" s="144" t="s">
        <v>134</v>
      </c>
      <c r="F130" s="145" t="s">
        <v>1069</v>
      </c>
      <c r="I130" s="146"/>
      <c r="L130" s="32"/>
      <c r="M130" s="147"/>
      <c r="U130" s="56"/>
      <c r="AT130" s="17" t="s">
        <v>134</v>
      </c>
      <c r="AU130" s="17" t="s">
        <v>83</v>
      </c>
    </row>
    <row r="131" spans="2:65" s="1" customFormat="1" ht="16.5" customHeight="1">
      <c r="B131" s="32"/>
      <c r="C131" s="170" t="s">
        <v>83</v>
      </c>
      <c r="D131" s="170" t="s">
        <v>190</v>
      </c>
      <c r="E131" s="171" t="s">
        <v>1071</v>
      </c>
      <c r="F131" s="172" t="s">
        <v>1072</v>
      </c>
      <c r="G131" s="173" t="s">
        <v>423</v>
      </c>
      <c r="H131" s="174">
        <v>7</v>
      </c>
      <c r="I131" s="175"/>
      <c r="J131" s="176">
        <f>ROUND(I131*H131,2)</f>
        <v>0</v>
      </c>
      <c r="K131" s="172" t="s">
        <v>1</v>
      </c>
      <c r="L131" s="177"/>
      <c r="M131" s="178" t="s">
        <v>1</v>
      </c>
      <c r="N131" s="179" t="s">
        <v>38</v>
      </c>
      <c r="P131" s="140">
        <f>O131*H131</f>
        <v>0</v>
      </c>
      <c r="Q131" s="140">
        <v>2E-3</v>
      </c>
      <c r="R131" s="140">
        <f>Q131*H131</f>
        <v>1.4E-2</v>
      </c>
      <c r="S131" s="140">
        <v>0</v>
      </c>
      <c r="T131" s="140">
        <f>S131*H131</f>
        <v>0</v>
      </c>
      <c r="U131" s="141" t="s">
        <v>1</v>
      </c>
      <c r="AR131" s="142" t="s">
        <v>194</v>
      </c>
      <c r="AT131" s="142" t="s">
        <v>190</v>
      </c>
      <c r="AU131" s="142" t="s">
        <v>83</v>
      </c>
      <c r="AY131" s="17" t="s">
        <v>125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7" t="s">
        <v>81</v>
      </c>
      <c r="BK131" s="143">
        <f>ROUND(I131*H131,2)</f>
        <v>0</v>
      </c>
      <c r="BL131" s="17" t="s">
        <v>132</v>
      </c>
      <c r="BM131" s="142" t="s">
        <v>1073</v>
      </c>
    </row>
    <row r="132" spans="2:65" s="1" customFormat="1" ht="11.25">
      <c r="B132" s="32"/>
      <c r="D132" s="144" t="s">
        <v>134</v>
      </c>
      <c r="F132" s="145" t="s">
        <v>1072</v>
      </c>
      <c r="I132" s="146"/>
      <c r="L132" s="32"/>
      <c r="M132" s="147"/>
      <c r="U132" s="56"/>
      <c r="AT132" s="17" t="s">
        <v>134</v>
      </c>
      <c r="AU132" s="17" t="s">
        <v>83</v>
      </c>
    </row>
    <row r="133" spans="2:65" s="1" customFormat="1" ht="16.5" customHeight="1">
      <c r="B133" s="32"/>
      <c r="C133" s="170" t="s">
        <v>149</v>
      </c>
      <c r="D133" s="170" t="s">
        <v>190</v>
      </c>
      <c r="E133" s="171" t="s">
        <v>1074</v>
      </c>
      <c r="F133" s="172" t="s">
        <v>1075</v>
      </c>
      <c r="G133" s="173" t="s">
        <v>423</v>
      </c>
      <c r="H133" s="174">
        <v>6</v>
      </c>
      <c r="I133" s="175"/>
      <c r="J133" s="176">
        <f>ROUND(I133*H133,2)</f>
        <v>0</v>
      </c>
      <c r="K133" s="172" t="s">
        <v>1</v>
      </c>
      <c r="L133" s="177"/>
      <c r="M133" s="178" t="s">
        <v>1</v>
      </c>
      <c r="N133" s="179" t="s">
        <v>38</v>
      </c>
      <c r="P133" s="140">
        <f>O133*H133</f>
        <v>0</v>
      </c>
      <c r="Q133" s="140">
        <v>2.0300000000000001E-3</v>
      </c>
      <c r="R133" s="140">
        <f>Q133*H133</f>
        <v>1.218E-2</v>
      </c>
      <c r="S133" s="140">
        <v>0</v>
      </c>
      <c r="T133" s="140">
        <f>S133*H133</f>
        <v>0</v>
      </c>
      <c r="U133" s="141" t="s">
        <v>1</v>
      </c>
      <c r="AR133" s="142" t="s">
        <v>194</v>
      </c>
      <c r="AT133" s="142" t="s">
        <v>190</v>
      </c>
      <c r="AU133" s="142" t="s">
        <v>83</v>
      </c>
      <c r="AY133" s="17" t="s">
        <v>125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7" t="s">
        <v>81</v>
      </c>
      <c r="BK133" s="143">
        <f>ROUND(I133*H133,2)</f>
        <v>0</v>
      </c>
      <c r="BL133" s="17" t="s">
        <v>132</v>
      </c>
      <c r="BM133" s="142" t="s">
        <v>1076</v>
      </c>
    </row>
    <row r="134" spans="2:65" s="1" customFormat="1" ht="11.25">
      <c r="B134" s="32"/>
      <c r="D134" s="144" t="s">
        <v>134</v>
      </c>
      <c r="F134" s="145" t="s">
        <v>1077</v>
      </c>
      <c r="I134" s="146"/>
      <c r="L134" s="32"/>
      <c r="M134" s="147"/>
      <c r="U134" s="56"/>
      <c r="AT134" s="17" t="s">
        <v>134</v>
      </c>
      <c r="AU134" s="17" t="s">
        <v>83</v>
      </c>
    </row>
    <row r="135" spans="2:65" s="1" customFormat="1" ht="16.5" customHeight="1">
      <c r="B135" s="32"/>
      <c r="C135" s="170" t="s">
        <v>132</v>
      </c>
      <c r="D135" s="170" t="s">
        <v>190</v>
      </c>
      <c r="E135" s="171" t="s">
        <v>1078</v>
      </c>
      <c r="F135" s="172" t="s">
        <v>1079</v>
      </c>
      <c r="G135" s="173" t="s">
        <v>284</v>
      </c>
      <c r="H135" s="174">
        <v>48</v>
      </c>
      <c r="I135" s="175"/>
      <c r="J135" s="176">
        <f>ROUND(I135*H135,2)</f>
        <v>0</v>
      </c>
      <c r="K135" s="172" t="s">
        <v>1</v>
      </c>
      <c r="L135" s="177"/>
      <c r="M135" s="178" t="s">
        <v>1</v>
      </c>
      <c r="N135" s="179" t="s">
        <v>38</v>
      </c>
      <c r="P135" s="140">
        <f>O135*H135</f>
        <v>0</v>
      </c>
      <c r="Q135" s="140">
        <v>1.6000000000000001E-4</v>
      </c>
      <c r="R135" s="140">
        <f>Q135*H135</f>
        <v>7.6800000000000011E-3</v>
      </c>
      <c r="S135" s="140">
        <v>0</v>
      </c>
      <c r="T135" s="140">
        <f>S135*H135</f>
        <v>0</v>
      </c>
      <c r="U135" s="141" t="s">
        <v>1</v>
      </c>
      <c r="AR135" s="142" t="s">
        <v>194</v>
      </c>
      <c r="AT135" s="142" t="s">
        <v>190</v>
      </c>
      <c r="AU135" s="142" t="s">
        <v>83</v>
      </c>
      <c r="AY135" s="17" t="s">
        <v>125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7" t="s">
        <v>81</v>
      </c>
      <c r="BK135" s="143">
        <f>ROUND(I135*H135,2)</f>
        <v>0</v>
      </c>
      <c r="BL135" s="17" t="s">
        <v>132</v>
      </c>
      <c r="BM135" s="142" t="s">
        <v>1080</v>
      </c>
    </row>
    <row r="136" spans="2:65" s="1" customFormat="1" ht="11.25">
      <c r="B136" s="32"/>
      <c r="D136" s="144" t="s">
        <v>134</v>
      </c>
      <c r="F136" s="145" t="s">
        <v>1079</v>
      </c>
      <c r="I136" s="146"/>
      <c r="L136" s="32"/>
      <c r="M136" s="147"/>
      <c r="U136" s="56"/>
      <c r="AT136" s="17" t="s">
        <v>134</v>
      </c>
      <c r="AU136" s="17" t="s">
        <v>83</v>
      </c>
    </row>
    <row r="137" spans="2:65" s="13" customFormat="1" ht="11.25">
      <c r="B137" s="156"/>
      <c r="D137" s="144" t="s">
        <v>138</v>
      </c>
      <c r="E137" s="157" t="s">
        <v>1</v>
      </c>
      <c r="F137" s="158" t="s">
        <v>1081</v>
      </c>
      <c r="H137" s="159">
        <v>48</v>
      </c>
      <c r="I137" s="160"/>
      <c r="L137" s="156"/>
      <c r="M137" s="161"/>
      <c r="U137" s="162"/>
      <c r="AT137" s="157" t="s">
        <v>138</v>
      </c>
      <c r="AU137" s="157" t="s">
        <v>83</v>
      </c>
      <c r="AV137" s="13" t="s">
        <v>83</v>
      </c>
      <c r="AW137" s="13" t="s">
        <v>30</v>
      </c>
      <c r="AX137" s="13" t="s">
        <v>81</v>
      </c>
      <c r="AY137" s="157" t="s">
        <v>125</v>
      </c>
    </row>
    <row r="138" spans="2:65" s="1" customFormat="1" ht="16.5" customHeight="1">
      <c r="B138" s="32"/>
      <c r="C138" s="170" t="s">
        <v>171</v>
      </c>
      <c r="D138" s="170" t="s">
        <v>190</v>
      </c>
      <c r="E138" s="171" t="s">
        <v>1082</v>
      </c>
      <c r="F138" s="172" t="s">
        <v>1083</v>
      </c>
      <c r="G138" s="173" t="s">
        <v>284</v>
      </c>
      <c r="H138" s="174">
        <v>205</v>
      </c>
      <c r="I138" s="175"/>
      <c r="J138" s="176">
        <f>ROUND(I138*H138,2)</f>
        <v>0</v>
      </c>
      <c r="K138" s="172" t="s">
        <v>1</v>
      </c>
      <c r="L138" s="177"/>
      <c r="M138" s="178" t="s">
        <v>1</v>
      </c>
      <c r="N138" s="179" t="s">
        <v>38</v>
      </c>
      <c r="P138" s="140">
        <f>O138*H138</f>
        <v>0</v>
      </c>
      <c r="Q138" s="140">
        <v>6.3000000000000003E-4</v>
      </c>
      <c r="R138" s="140">
        <f>Q138*H138</f>
        <v>0.12915000000000001</v>
      </c>
      <c r="S138" s="140">
        <v>0</v>
      </c>
      <c r="T138" s="140">
        <f>S138*H138</f>
        <v>0</v>
      </c>
      <c r="U138" s="141" t="s">
        <v>1</v>
      </c>
      <c r="AR138" s="142" t="s">
        <v>194</v>
      </c>
      <c r="AT138" s="142" t="s">
        <v>190</v>
      </c>
      <c r="AU138" s="142" t="s">
        <v>83</v>
      </c>
      <c r="AY138" s="17" t="s">
        <v>125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7" t="s">
        <v>81</v>
      </c>
      <c r="BK138" s="143">
        <f>ROUND(I138*H138,2)</f>
        <v>0</v>
      </c>
      <c r="BL138" s="17" t="s">
        <v>132</v>
      </c>
      <c r="BM138" s="142" t="s">
        <v>1084</v>
      </c>
    </row>
    <row r="139" spans="2:65" s="1" customFormat="1" ht="11.25">
      <c r="B139" s="32"/>
      <c r="D139" s="144" t="s">
        <v>134</v>
      </c>
      <c r="F139" s="145" t="s">
        <v>1083</v>
      </c>
      <c r="I139" s="146"/>
      <c r="L139" s="32"/>
      <c r="M139" s="147"/>
      <c r="U139" s="56"/>
      <c r="AT139" s="17" t="s">
        <v>134</v>
      </c>
      <c r="AU139" s="17" t="s">
        <v>83</v>
      </c>
    </row>
    <row r="140" spans="2:65" s="1" customFormat="1" ht="24.2" customHeight="1">
      <c r="B140" s="32"/>
      <c r="C140" s="170" t="s">
        <v>179</v>
      </c>
      <c r="D140" s="170" t="s">
        <v>190</v>
      </c>
      <c r="E140" s="171" t="s">
        <v>1085</v>
      </c>
      <c r="F140" s="172" t="s">
        <v>1086</v>
      </c>
      <c r="G140" s="173" t="s">
        <v>284</v>
      </c>
      <c r="H140" s="174">
        <v>220</v>
      </c>
      <c r="I140" s="175"/>
      <c r="J140" s="176">
        <f>ROUND(I140*H140,2)</f>
        <v>0</v>
      </c>
      <c r="K140" s="172" t="s">
        <v>1</v>
      </c>
      <c r="L140" s="177"/>
      <c r="M140" s="178" t="s">
        <v>1</v>
      </c>
      <c r="N140" s="179" t="s">
        <v>38</v>
      </c>
      <c r="P140" s="140">
        <f>O140*H140</f>
        <v>0</v>
      </c>
      <c r="Q140" s="140">
        <v>3.5E-4</v>
      </c>
      <c r="R140" s="140">
        <f>Q140*H140</f>
        <v>7.6999999999999999E-2</v>
      </c>
      <c r="S140" s="140">
        <v>0</v>
      </c>
      <c r="T140" s="140">
        <f>S140*H140</f>
        <v>0</v>
      </c>
      <c r="U140" s="141" t="s">
        <v>1</v>
      </c>
      <c r="AR140" s="142" t="s">
        <v>194</v>
      </c>
      <c r="AT140" s="142" t="s">
        <v>190</v>
      </c>
      <c r="AU140" s="142" t="s">
        <v>83</v>
      </c>
      <c r="AY140" s="17" t="s">
        <v>125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7" t="s">
        <v>81</v>
      </c>
      <c r="BK140" s="143">
        <f>ROUND(I140*H140,2)</f>
        <v>0</v>
      </c>
      <c r="BL140" s="17" t="s">
        <v>132</v>
      </c>
      <c r="BM140" s="142" t="s">
        <v>1087</v>
      </c>
    </row>
    <row r="141" spans="2:65" s="1" customFormat="1" ht="19.5">
      <c r="B141" s="32"/>
      <c r="D141" s="144" t="s">
        <v>134</v>
      </c>
      <c r="F141" s="145" t="s">
        <v>1086</v>
      </c>
      <c r="I141" s="146"/>
      <c r="L141" s="32"/>
      <c r="M141" s="147"/>
      <c r="U141" s="56"/>
      <c r="AT141" s="17" t="s">
        <v>134</v>
      </c>
      <c r="AU141" s="17" t="s">
        <v>83</v>
      </c>
    </row>
    <row r="142" spans="2:65" s="1" customFormat="1" ht="16.5" customHeight="1">
      <c r="B142" s="32"/>
      <c r="C142" s="170" t="s">
        <v>189</v>
      </c>
      <c r="D142" s="170" t="s">
        <v>190</v>
      </c>
      <c r="E142" s="171" t="s">
        <v>1088</v>
      </c>
      <c r="F142" s="172" t="s">
        <v>1089</v>
      </c>
      <c r="G142" s="173" t="s">
        <v>261</v>
      </c>
      <c r="H142" s="174">
        <v>205</v>
      </c>
      <c r="I142" s="175"/>
      <c r="J142" s="176">
        <f>ROUND(I142*H142,2)</f>
        <v>0</v>
      </c>
      <c r="K142" s="172" t="s">
        <v>1</v>
      </c>
      <c r="L142" s="177"/>
      <c r="M142" s="178" t="s">
        <v>1</v>
      </c>
      <c r="N142" s="179" t="s">
        <v>38</v>
      </c>
      <c r="P142" s="140">
        <f>O142*H142</f>
        <v>0</v>
      </c>
      <c r="Q142" s="140">
        <v>1E-3</v>
      </c>
      <c r="R142" s="140">
        <f>Q142*H142</f>
        <v>0.20500000000000002</v>
      </c>
      <c r="S142" s="140">
        <v>0</v>
      </c>
      <c r="T142" s="140">
        <f>S142*H142</f>
        <v>0</v>
      </c>
      <c r="U142" s="141" t="s">
        <v>1</v>
      </c>
      <c r="AR142" s="142" t="s">
        <v>194</v>
      </c>
      <c r="AT142" s="142" t="s">
        <v>190</v>
      </c>
      <c r="AU142" s="142" t="s">
        <v>83</v>
      </c>
      <c r="AY142" s="17" t="s">
        <v>125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7" t="s">
        <v>81</v>
      </c>
      <c r="BK142" s="143">
        <f>ROUND(I142*H142,2)</f>
        <v>0</v>
      </c>
      <c r="BL142" s="17" t="s">
        <v>132</v>
      </c>
      <c r="BM142" s="142" t="s">
        <v>1090</v>
      </c>
    </row>
    <row r="143" spans="2:65" s="1" customFormat="1" ht="11.25">
      <c r="B143" s="32"/>
      <c r="D143" s="144" t="s">
        <v>134</v>
      </c>
      <c r="F143" s="145" t="s">
        <v>1089</v>
      </c>
      <c r="I143" s="146"/>
      <c r="L143" s="32"/>
      <c r="M143" s="147"/>
      <c r="U143" s="56"/>
      <c r="AT143" s="17" t="s">
        <v>134</v>
      </c>
      <c r="AU143" s="17" t="s">
        <v>83</v>
      </c>
    </row>
    <row r="144" spans="2:65" s="1" customFormat="1" ht="16.5" customHeight="1">
      <c r="B144" s="32"/>
      <c r="C144" s="170" t="s">
        <v>194</v>
      </c>
      <c r="D144" s="170" t="s">
        <v>190</v>
      </c>
      <c r="E144" s="171" t="s">
        <v>1091</v>
      </c>
      <c r="F144" s="172" t="s">
        <v>1092</v>
      </c>
      <c r="G144" s="173" t="s">
        <v>423</v>
      </c>
      <c r="H144" s="174">
        <v>20</v>
      </c>
      <c r="I144" s="175"/>
      <c r="J144" s="176">
        <f>ROUND(I144*H144,2)</f>
        <v>0</v>
      </c>
      <c r="K144" s="172" t="s">
        <v>1</v>
      </c>
      <c r="L144" s="177"/>
      <c r="M144" s="178" t="s">
        <v>1</v>
      </c>
      <c r="N144" s="179" t="s">
        <v>38</v>
      </c>
      <c r="P144" s="140">
        <f>O144*H144</f>
        <v>0</v>
      </c>
      <c r="Q144" s="140">
        <v>3.0000000000000001E-3</v>
      </c>
      <c r="R144" s="140">
        <f>Q144*H144</f>
        <v>0.06</v>
      </c>
      <c r="S144" s="140">
        <v>0</v>
      </c>
      <c r="T144" s="140">
        <f>S144*H144</f>
        <v>0</v>
      </c>
      <c r="U144" s="141" t="s">
        <v>1</v>
      </c>
      <c r="AR144" s="142" t="s">
        <v>194</v>
      </c>
      <c r="AT144" s="142" t="s">
        <v>190</v>
      </c>
      <c r="AU144" s="142" t="s">
        <v>83</v>
      </c>
      <c r="AY144" s="17" t="s">
        <v>125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7" t="s">
        <v>81</v>
      </c>
      <c r="BK144" s="143">
        <f>ROUND(I144*H144,2)</f>
        <v>0</v>
      </c>
      <c r="BL144" s="17" t="s">
        <v>132</v>
      </c>
      <c r="BM144" s="142" t="s">
        <v>1093</v>
      </c>
    </row>
    <row r="145" spans="2:65" s="1" customFormat="1" ht="11.25">
      <c r="B145" s="32"/>
      <c r="D145" s="144" t="s">
        <v>134</v>
      </c>
      <c r="F145" s="145" t="s">
        <v>1094</v>
      </c>
      <c r="I145" s="146"/>
      <c r="L145" s="32"/>
      <c r="M145" s="147"/>
      <c r="U145" s="56"/>
      <c r="AT145" s="17" t="s">
        <v>134</v>
      </c>
      <c r="AU145" s="17" t="s">
        <v>83</v>
      </c>
    </row>
    <row r="146" spans="2:65" s="1" customFormat="1" ht="16.5" customHeight="1">
      <c r="B146" s="32"/>
      <c r="C146" s="170" t="s">
        <v>202</v>
      </c>
      <c r="D146" s="170" t="s">
        <v>190</v>
      </c>
      <c r="E146" s="171" t="s">
        <v>1095</v>
      </c>
      <c r="F146" s="172" t="s">
        <v>1096</v>
      </c>
      <c r="G146" s="173" t="s">
        <v>423</v>
      </c>
      <c r="H146" s="174">
        <v>24</v>
      </c>
      <c r="I146" s="175"/>
      <c r="J146" s="176">
        <f>ROUND(I146*H146,2)</f>
        <v>0</v>
      </c>
      <c r="K146" s="172" t="s">
        <v>1</v>
      </c>
      <c r="L146" s="177"/>
      <c r="M146" s="178" t="s">
        <v>1</v>
      </c>
      <c r="N146" s="179" t="s">
        <v>38</v>
      </c>
      <c r="P146" s="140">
        <f>O146*H146</f>
        <v>0</v>
      </c>
      <c r="Q146" s="140">
        <v>2.5999999999999998E-4</v>
      </c>
      <c r="R146" s="140">
        <f>Q146*H146</f>
        <v>6.239999999999999E-3</v>
      </c>
      <c r="S146" s="140">
        <v>0</v>
      </c>
      <c r="T146" s="140">
        <f>S146*H146</f>
        <v>0</v>
      </c>
      <c r="U146" s="141" t="s">
        <v>1</v>
      </c>
      <c r="AR146" s="142" t="s">
        <v>194</v>
      </c>
      <c r="AT146" s="142" t="s">
        <v>190</v>
      </c>
      <c r="AU146" s="142" t="s">
        <v>83</v>
      </c>
      <c r="AY146" s="17" t="s">
        <v>125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7" t="s">
        <v>81</v>
      </c>
      <c r="BK146" s="143">
        <f>ROUND(I146*H146,2)</f>
        <v>0</v>
      </c>
      <c r="BL146" s="17" t="s">
        <v>132</v>
      </c>
      <c r="BM146" s="142" t="s">
        <v>1097</v>
      </c>
    </row>
    <row r="147" spans="2:65" s="1" customFormat="1" ht="11.25">
      <c r="B147" s="32"/>
      <c r="D147" s="144" t="s">
        <v>134</v>
      </c>
      <c r="F147" s="145" t="s">
        <v>1098</v>
      </c>
      <c r="I147" s="146"/>
      <c r="L147" s="32"/>
      <c r="M147" s="147"/>
      <c r="U147" s="56"/>
      <c r="AT147" s="17" t="s">
        <v>134</v>
      </c>
      <c r="AU147" s="17" t="s">
        <v>83</v>
      </c>
    </row>
    <row r="148" spans="2:65" s="1" customFormat="1" ht="24.2" customHeight="1">
      <c r="B148" s="32"/>
      <c r="C148" s="170" t="s">
        <v>209</v>
      </c>
      <c r="D148" s="170" t="s">
        <v>190</v>
      </c>
      <c r="E148" s="171" t="s">
        <v>1099</v>
      </c>
      <c r="F148" s="172" t="s">
        <v>1100</v>
      </c>
      <c r="G148" s="173" t="s">
        <v>423</v>
      </c>
      <c r="H148" s="174">
        <v>6</v>
      </c>
      <c r="I148" s="175"/>
      <c r="J148" s="176">
        <f>ROUND(I148*H148,2)</f>
        <v>0</v>
      </c>
      <c r="K148" s="172" t="s">
        <v>1</v>
      </c>
      <c r="L148" s="177"/>
      <c r="M148" s="178" t="s">
        <v>1</v>
      </c>
      <c r="N148" s="179" t="s">
        <v>38</v>
      </c>
      <c r="P148" s="140">
        <f>O148*H148</f>
        <v>0</v>
      </c>
      <c r="Q148" s="140">
        <v>3.7000000000000002E-3</v>
      </c>
      <c r="R148" s="140">
        <f>Q148*H148</f>
        <v>2.2200000000000001E-2</v>
      </c>
      <c r="S148" s="140">
        <v>0</v>
      </c>
      <c r="T148" s="140">
        <f>S148*H148</f>
        <v>0</v>
      </c>
      <c r="U148" s="141" t="s">
        <v>1</v>
      </c>
      <c r="AR148" s="142" t="s">
        <v>194</v>
      </c>
      <c r="AT148" s="142" t="s">
        <v>190</v>
      </c>
      <c r="AU148" s="142" t="s">
        <v>83</v>
      </c>
      <c r="AY148" s="17" t="s">
        <v>125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7" t="s">
        <v>81</v>
      </c>
      <c r="BK148" s="143">
        <f>ROUND(I148*H148,2)</f>
        <v>0</v>
      </c>
      <c r="BL148" s="17" t="s">
        <v>132</v>
      </c>
      <c r="BM148" s="142" t="s">
        <v>1101</v>
      </c>
    </row>
    <row r="149" spans="2:65" s="1" customFormat="1" ht="19.5">
      <c r="B149" s="32"/>
      <c r="D149" s="144" t="s">
        <v>134</v>
      </c>
      <c r="F149" s="145" t="s">
        <v>1100</v>
      </c>
      <c r="I149" s="146"/>
      <c r="L149" s="32"/>
      <c r="M149" s="147"/>
      <c r="U149" s="56"/>
      <c r="AT149" s="17" t="s">
        <v>134</v>
      </c>
      <c r="AU149" s="17" t="s">
        <v>83</v>
      </c>
    </row>
    <row r="150" spans="2:65" s="1" customFormat="1" ht="16.5" customHeight="1">
      <c r="B150" s="32"/>
      <c r="C150" s="170" t="s">
        <v>216</v>
      </c>
      <c r="D150" s="170" t="s">
        <v>190</v>
      </c>
      <c r="E150" s="171" t="s">
        <v>1102</v>
      </c>
      <c r="F150" s="172" t="s">
        <v>1103</v>
      </c>
      <c r="G150" s="173" t="s">
        <v>261</v>
      </c>
      <c r="H150" s="174">
        <v>3</v>
      </c>
      <c r="I150" s="175"/>
      <c r="J150" s="176">
        <f>ROUND(I150*H150,2)</f>
        <v>0</v>
      </c>
      <c r="K150" s="172" t="s">
        <v>1</v>
      </c>
      <c r="L150" s="177"/>
      <c r="M150" s="178" t="s">
        <v>1</v>
      </c>
      <c r="N150" s="179" t="s">
        <v>38</v>
      </c>
      <c r="P150" s="140">
        <f>O150*H150</f>
        <v>0</v>
      </c>
      <c r="Q150" s="140">
        <v>1E-3</v>
      </c>
      <c r="R150" s="140">
        <f>Q150*H150</f>
        <v>3.0000000000000001E-3</v>
      </c>
      <c r="S150" s="140">
        <v>0</v>
      </c>
      <c r="T150" s="140">
        <f>S150*H150</f>
        <v>0</v>
      </c>
      <c r="U150" s="141" t="s">
        <v>1</v>
      </c>
      <c r="AR150" s="142" t="s">
        <v>194</v>
      </c>
      <c r="AT150" s="142" t="s">
        <v>190</v>
      </c>
      <c r="AU150" s="142" t="s">
        <v>83</v>
      </c>
      <c r="AY150" s="17" t="s">
        <v>125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7" t="s">
        <v>81</v>
      </c>
      <c r="BK150" s="143">
        <f>ROUND(I150*H150,2)</f>
        <v>0</v>
      </c>
      <c r="BL150" s="17" t="s">
        <v>132</v>
      </c>
      <c r="BM150" s="142" t="s">
        <v>1104</v>
      </c>
    </row>
    <row r="151" spans="2:65" s="1" customFormat="1" ht="11.25">
      <c r="B151" s="32"/>
      <c r="D151" s="144" t="s">
        <v>134</v>
      </c>
      <c r="F151" s="145" t="s">
        <v>1105</v>
      </c>
      <c r="I151" s="146"/>
      <c r="L151" s="32"/>
      <c r="M151" s="147"/>
      <c r="U151" s="56"/>
      <c r="AT151" s="17" t="s">
        <v>134</v>
      </c>
      <c r="AU151" s="17" t="s">
        <v>83</v>
      </c>
    </row>
    <row r="152" spans="2:65" s="11" customFormat="1" ht="22.9" customHeight="1">
      <c r="B152" s="119"/>
      <c r="D152" s="120" t="s">
        <v>72</v>
      </c>
      <c r="E152" s="129" t="s">
        <v>1106</v>
      </c>
      <c r="F152" s="129" t="s">
        <v>1107</v>
      </c>
      <c r="I152" s="122"/>
      <c r="J152" s="130">
        <f>BK152</f>
        <v>0</v>
      </c>
      <c r="L152" s="119"/>
      <c r="M152" s="124"/>
      <c r="P152" s="125">
        <f>SUM(P153:P164)</f>
        <v>0</v>
      </c>
      <c r="R152" s="125">
        <f>SUM(R153:R164)</f>
        <v>4.3100000000000005E-3</v>
      </c>
      <c r="T152" s="125">
        <f>SUM(T153:T164)</f>
        <v>0</v>
      </c>
      <c r="U152" s="126"/>
      <c r="AR152" s="120" t="s">
        <v>81</v>
      </c>
      <c r="AT152" s="127" t="s">
        <v>72</v>
      </c>
      <c r="AU152" s="127" t="s">
        <v>81</v>
      </c>
      <c r="AY152" s="120" t="s">
        <v>125</v>
      </c>
      <c r="BK152" s="128">
        <f>SUM(BK153:BK164)</f>
        <v>0</v>
      </c>
    </row>
    <row r="153" spans="2:65" s="1" customFormat="1" ht="24.2" customHeight="1">
      <c r="B153" s="32"/>
      <c r="C153" s="170" t="s">
        <v>8</v>
      </c>
      <c r="D153" s="170" t="s">
        <v>190</v>
      </c>
      <c r="E153" s="171" t="s">
        <v>1108</v>
      </c>
      <c r="F153" s="172" t="s">
        <v>1109</v>
      </c>
      <c r="G153" s="173" t="s">
        <v>423</v>
      </c>
      <c r="H153" s="174">
        <v>1</v>
      </c>
      <c r="I153" s="175"/>
      <c r="J153" s="176">
        <f>ROUND(I153*H153,2)</f>
        <v>0</v>
      </c>
      <c r="K153" s="172" t="s">
        <v>1</v>
      </c>
      <c r="L153" s="177"/>
      <c r="M153" s="178" t="s">
        <v>1</v>
      </c>
      <c r="N153" s="179" t="s">
        <v>38</v>
      </c>
      <c r="P153" s="140">
        <f>O153*H153</f>
        <v>0</v>
      </c>
      <c r="Q153" s="140">
        <v>3.5300000000000002E-3</v>
      </c>
      <c r="R153" s="140">
        <f>Q153*H153</f>
        <v>3.5300000000000002E-3</v>
      </c>
      <c r="S153" s="140">
        <v>0</v>
      </c>
      <c r="T153" s="140">
        <f>S153*H153</f>
        <v>0</v>
      </c>
      <c r="U153" s="141" t="s">
        <v>1</v>
      </c>
      <c r="AR153" s="142" t="s">
        <v>194</v>
      </c>
      <c r="AT153" s="142" t="s">
        <v>190</v>
      </c>
      <c r="AU153" s="142" t="s">
        <v>83</v>
      </c>
      <c r="AY153" s="17" t="s">
        <v>125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7" t="s">
        <v>81</v>
      </c>
      <c r="BK153" s="143">
        <f>ROUND(I153*H153,2)</f>
        <v>0</v>
      </c>
      <c r="BL153" s="17" t="s">
        <v>132</v>
      </c>
      <c r="BM153" s="142" t="s">
        <v>1110</v>
      </c>
    </row>
    <row r="154" spans="2:65" s="1" customFormat="1" ht="19.5">
      <c r="B154" s="32"/>
      <c r="D154" s="144" t="s">
        <v>134</v>
      </c>
      <c r="F154" s="145" t="s">
        <v>1109</v>
      </c>
      <c r="I154" s="146"/>
      <c r="L154" s="32"/>
      <c r="M154" s="147"/>
      <c r="U154" s="56"/>
      <c r="AT154" s="17" t="s">
        <v>134</v>
      </c>
      <c r="AU154" s="17" t="s">
        <v>83</v>
      </c>
    </row>
    <row r="155" spans="2:65" s="1" customFormat="1" ht="24.2" customHeight="1">
      <c r="B155" s="32"/>
      <c r="C155" s="170" t="s">
        <v>228</v>
      </c>
      <c r="D155" s="170" t="s">
        <v>190</v>
      </c>
      <c r="E155" s="171" t="s">
        <v>1111</v>
      </c>
      <c r="F155" s="172" t="s">
        <v>1112</v>
      </c>
      <c r="G155" s="173" t="s">
        <v>423</v>
      </c>
      <c r="H155" s="174">
        <v>4</v>
      </c>
      <c r="I155" s="175"/>
      <c r="J155" s="176">
        <f>ROUND(I155*H155,2)</f>
        <v>0</v>
      </c>
      <c r="K155" s="172" t="s">
        <v>1</v>
      </c>
      <c r="L155" s="177"/>
      <c r="M155" s="178" t="s">
        <v>1</v>
      </c>
      <c r="N155" s="179" t="s">
        <v>38</v>
      </c>
      <c r="P155" s="140">
        <f>O155*H155</f>
        <v>0</v>
      </c>
      <c r="Q155" s="140">
        <v>4.0000000000000003E-5</v>
      </c>
      <c r="R155" s="140">
        <f>Q155*H155</f>
        <v>1.6000000000000001E-4</v>
      </c>
      <c r="S155" s="140">
        <v>0</v>
      </c>
      <c r="T155" s="140">
        <f>S155*H155</f>
        <v>0</v>
      </c>
      <c r="U155" s="141" t="s">
        <v>1</v>
      </c>
      <c r="AR155" s="142" t="s">
        <v>194</v>
      </c>
      <c r="AT155" s="142" t="s">
        <v>190</v>
      </c>
      <c r="AU155" s="142" t="s">
        <v>83</v>
      </c>
      <c r="AY155" s="17" t="s">
        <v>125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7" t="s">
        <v>81</v>
      </c>
      <c r="BK155" s="143">
        <f>ROUND(I155*H155,2)</f>
        <v>0</v>
      </c>
      <c r="BL155" s="17" t="s">
        <v>132</v>
      </c>
      <c r="BM155" s="142" t="s">
        <v>1113</v>
      </c>
    </row>
    <row r="156" spans="2:65" s="1" customFormat="1" ht="19.5">
      <c r="B156" s="32"/>
      <c r="D156" s="144" t="s">
        <v>134</v>
      </c>
      <c r="F156" s="145" t="s">
        <v>1112</v>
      </c>
      <c r="I156" s="146"/>
      <c r="L156" s="32"/>
      <c r="M156" s="147"/>
      <c r="U156" s="56"/>
      <c r="AT156" s="17" t="s">
        <v>134</v>
      </c>
      <c r="AU156" s="17" t="s">
        <v>83</v>
      </c>
    </row>
    <row r="157" spans="2:65" s="1" customFormat="1" ht="16.5" customHeight="1">
      <c r="B157" s="32"/>
      <c r="C157" s="170" t="s">
        <v>239</v>
      </c>
      <c r="D157" s="170" t="s">
        <v>190</v>
      </c>
      <c r="E157" s="171" t="s">
        <v>1114</v>
      </c>
      <c r="F157" s="172" t="s">
        <v>1115</v>
      </c>
      <c r="G157" s="173" t="s">
        <v>423</v>
      </c>
      <c r="H157" s="174">
        <v>1</v>
      </c>
      <c r="I157" s="175"/>
      <c r="J157" s="176">
        <f>ROUND(I157*H157,2)</f>
        <v>0</v>
      </c>
      <c r="K157" s="172" t="s">
        <v>1</v>
      </c>
      <c r="L157" s="177"/>
      <c r="M157" s="178" t="s">
        <v>1</v>
      </c>
      <c r="N157" s="179" t="s">
        <v>38</v>
      </c>
      <c r="P157" s="140">
        <f>O157*H157</f>
        <v>0</v>
      </c>
      <c r="Q157" s="140">
        <v>3.2000000000000003E-4</v>
      </c>
      <c r="R157" s="140">
        <f>Q157*H157</f>
        <v>3.2000000000000003E-4</v>
      </c>
      <c r="S157" s="140">
        <v>0</v>
      </c>
      <c r="T157" s="140">
        <f>S157*H157</f>
        <v>0</v>
      </c>
      <c r="U157" s="141" t="s">
        <v>1</v>
      </c>
      <c r="AR157" s="142" t="s">
        <v>194</v>
      </c>
      <c r="AT157" s="142" t="s">
        <v>190</v>
      </c>
      <c r="AU157" s="142" t="s">
        <v>83</v>
      </c>
      <c r="AY157" s="17" t="s">
        <v>125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7" t="s">
        <v>81</v>
      </c>
      <c r="BK157" s="143">
        <f>ROUND(I157*H157,2)</f>
        <v>0</v>
      </c>
      <c r="BL157" s="17" t="s">
        <v>132</v>
      </c>
      <c r="BM157" s="142" t="s">
        <v>1116</v>
      </c>
    </row>
    <row r="158" spans="2:65" s="1" customFormat="1" ht="19.5">
      <c r="B158" s="32"/>
      <c r="D158" s="144" t="s">
        <v>134</v>
      </c>
      <c r="F158" s="145" t="s">
        <v>1117</v>
      </c>
      <c r="I158" s="146"/>
      <c r="L158" s="32"/>
      <c r="M158" s="147"/>
      <c r="U158" s="56"/>
      <c r="AT158" s="17" t="s">
        <v>134</v>
      </c>
      <c r="AU158" s="17" t="s">
        <v>83</v>
      </c>
    </row>
    <row r="159" spans="2:65" s="1" customFormat="1" ht="21.75" customHeight="1">
      <c r="B159" s="32"/>
      <c r="C159" s="170" t="s">
        <v>244</v>
      </c>
      <c r="D159" s="170" t="s">
        <v>190</v>
      </c>
      <c r="E159" s="171" t="s">
        <v>1118</v>
      </c>
      <c r="F159" s="172" t="s">
        <v>1119</v>
      </c>
      <c r="G159" s="173" t="s">
        <v>423</v>
      </c>
      <c r="H159" s="174">
        <v>1</v>
      </c>
      <c r="I159" s="175"/>
      <c r="J159" s="176">
        <f>ROUND(I159*H159,2)</f>
        <v>0</v>
      </c>
      <c r="K159" s="172" t="s">
        <v>1</v>
      </c>
      <c r="L159" s="177"/>
      <c r="M159" s="178" t="s">
        <v>1</v>
      </c>
      <c r="N159" s="179" t="s">
        <v>38</v>
      </c>
      <c r="P159" s="140">
        <f>O159*H159</f>
        <v>0</v>
      </c>
      <c r="Q159" s="140">
        <v>2.9999999999999997E-4</v>
      </c>
      <c r="R159" s="140">
        <f>Q159*H159</f>
        <v>2.9999999999999997E-4</v>
      </c>
      <c r="S159" s="140">
        <v>0</v>
      </c>
      <c r="T159" s="140">
        <f>S159*H159</f>
        <v>0</v>
      </c>
      <c r="U159" s="141" t="s">
        <v>1</v>
      </c>
      <c r="AR159" s="142" t="s">
        <v>194</v>
      </c>
      <c r="AT159" s="142" t="s">
        <v>190</v>
      </c>
      <c r="AU159" s="142" t="s">
        <v>83</v>
      </c>
      <c r="AY159" s="17" t="s">
        <v>125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7" t="s">
        <v>81</v>
      </c>
      <c r="BK159" s="143">
        <f>ROUND(I159*H159,2)</f>
        <v>0</v>
      </c>
      <c r="BL159" s="17" t="s">
        <v>132</v>
      </c>
      <c r="BM159" s="142" t="s">
        <v>1120</v>
      </c>
    </row>
    <row r="160" spans="2:65" s="1" customFormat="1" ht="19.5">
      <c r="B160" s="32"/>
      <c r="D160" s="144" t="s">
        <v>134</v>
      </c>
      <c r="F160" s="145" t="s">
        <v>1121</v>
      </c>
      <c r="I160" s="146"/>
      <c r="L160" s="32"/>
      <c r="M160" s="147"/>
      <c r="U160" s="56"/>
      <c r="AT160" s="17" t="s">
        <v>134</v>
      </c>
      <c r="AU160" s="17" t="s">
        <v>83</v>
      </c>
    </row>
    <row r="161" spans="2:65" s="1" customFormat="1" ht="16.5" customHeight="1">
      <c r="B161" s="32"/>
      <c r="C161" s="170" t="s">
        <v>252</v>
      </c>
      <c r="D161" s="170" t="s">
        <v>190</v>
      </c>
      <c r="E161" s="171" t="s">
        <v>1122</v>
      </c>
      <c r="F161" s="172" t="s">
        <v>1123</v>
      </c>
      <c r="G161" s="173" t="s">
        <v>423</v>
      </c>
      <c r="H161" s="174">
        <v>1</v>
      </c>
      <c r="I161" s="175"/>
      <c r="J161" s="176">
        <f>ROUND(I161*H161,2)</f>
        <v>0</v>
      </c>
      <c r="K161" s="172" t="s">
        <v>1</v>
      </c>
      <c r="L161" s="177"/>
      <c r="M161" s="178" t="s">
        <v>1</v>
      </c>
      <c r="N161" s="179" t="s">
        <v>38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0">
        <f>S161*H161</f>
        <v>0</v>
      </c>
      <c r="U161" s="141" t="s">
        <v>1</v>
      </c>
      <c r="AR161" s="142" t="s">
        <v>194</v>
      </c>
      <c r="AT161" s="142" t="s">
        <v>190</v>
      </c>
      <c r="AU161" s="142" t="s">
        <v>83</v>
      </c>
      <c r="AY161" s="17" t="s">
        <v>125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7" t="s">
        <v>81</v>
      </c>
      <c r="BK161" s="143">
        <f>ROUND(I161*H161,2)</f>
        <v>0</v>
      </c>
      <c r="BL161" s="17" t="s">
        <v>132</v>
      </c>
      <c r="BM161" s="142" t="s">
        <v>1124</v>
      </c>
    </row>
    <row r="162" spans="2:65" s="1" customFormat="1" ht="11.25">
      <c r="B162" s="32"/>
      <c r="D162" s="144" t="s">
        <v>134</v>
      </c>
      <c r="F162" s="145" t="s">
        <v>1123</v>
      </c>
      <c r="I162" s="146"/>
      <c r="L162" s="32"/>
      <c r="M162" s="147"/>
      <c r="U162" s="56"/>
      <c r="AT162" s="17" t="s">
        <v>134</v>
      </c>
      <c r="AU162" s="17" t="s">
        <v>83</v>
      </c>
    </row>
    <row r="163" spans="2:65" s="1" customFormat="1" ht="16.5" customHeight="1">
      <c r="B163" s="32"/>
      <c r="C163" s="131" t="s">
        <v>258</v>
      </c>
      <c r="D163" s="131" t="s">
        <v>127</v>
      </c>
      <c r="E163" s="132" t="s">
        <v>1125</v>
      </c>
      <c r="F163" s="133" t="s">
        <v>1126</v>
      </c>
      <c r="G163" s="134" t="s">
        <v>423</v>
      </c>
      <c r="H163" s="135">
        <v>1</v>
      </c>
      <c r="I163" s="136"/>
      <c r="J163" s="137">
        <f>ROUND(I163*H163,2)</f>
        <v>0</v>
      </c>
      <c r="K163" s="133" t="s">
        <v>1</v>
      </c>
      <c r="L163" s="32"/>
      <c r="M163" s="138" t="s">
        <v>1</v>
      </c>
      <c r="N163" s="139" t="s">
        <v>38</v>
      </c>
      <c r="P163" s="140">
        <f>O163*H163</f>
        <v>0</v>
      </c>
      <c r="Q163" s="140">
        <v>0</v>
      </c>
      <c r="R163" s="140">
        <f>Q163*H163</f>
        <v>0</v>
      </c>
      <c r="S163" s="140">
        <v>0</v>
      </c>
      <c r="T163" s="140">
        <f>S163*H163</f>
        <v>0</v>
      </c>
      <c r="U163" s="141" t="s">
        <v>1</v>
      </c>
      <c r="AR163" s="142" t="s">
        <v>132</v>
      </c>
      <c r="AT163" s="142" t="s">
        <v>127</v>
      </c>
      <c r="AU163" s="142" t="s">
        <v>83</v>
      </c>
      <c r="AY163" s="17" t="s">
        <v>125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7" t="s">
        <v>81</v>
      </c>
      <c r="BK163" s="143">
        <f>ROUND(I163*H163,2)</f>
        <v>0</v>
      </c>
      <c r="BL163" s="17" t="s">
        <v>132</v>
      </c>
      <c r="BM163" s="142" t="s">
        <v>1127</v>
      </c>
    </row>
    <row r="164" spans="2:65" s="1" customFormat="1" ht="19.5">
      <c r="B164" s="32"/>
      <c r="D164" s="144" t="s">
        <v>134</v>
      </c>
      <c r="F164" s="145" t="s">
        <v>1128</v>
      </c>
      <c r="I164" s="146"/>
      <c r="L164" s="32"/>
      <c r="M164" s="147"/>
      <c r="U164" s="56"/>
      <c r="AT164" s="17" t="s">
        <v>134</v>
      </c>
      <c r="AU164" s="17" t="s">
        <v>83</v>
      </c>
    </row>
    <row r="165" spans="2:65" s="11" customFormat="1" ht="22.9" customHeight="1">
      <c r="B165" s="119"/>
      <c r="D165" s="120" t="s">
        <v>72</v>
      </c>
      <c r="E165" s="129" t="s">
        <v>1129</v>
      </c>
      <c r="F165" s="129" t="s">
        <v>1130</v>
      </c>
      <c r="I165" s="122"/>
      <c r="J165" s="130">
        <f>BK165</f>
        <v>0</v>
      </c>
      <c r="L165" s="119"/>
      <c r="M165" s="124"/>
      <c r="P165" s="125">
        <f>SUM(P166:P185)</f>
        <v>0</v>
      </c>
      <c r="R165" s="125">
        <f>SUM(R166:R185)</f>
        <v>1.4349999999999998E-2</v>
      </c>
      <c r="T165" s="125">
        <f>SUM(T166:T185)</f>
        <v>0</v>
      </c>
      <c r="U165" s="126"/>
      <c r="AR165" s="120" t="s">
        <v>81</v>
      </c>
      <c r="AT165" s="127" t="s">
        <v>72</v>
      </c>
      <c r="AU165" s="127" t="s">
        <v>81</v>
      </c>
      <c r="AY165" s="120" t="s">
        <v>125</v>
      </c>
      <c r="BK165" s="128">
        <f>SUM(BK166:BK185)</f>
        <v>0</v>
      </c>
    </row>
    <row r="166" spans="2:65" s="1" customFormat="1" ht="16.5" customHeight="1">
      <c r="B166" s="32"/>
      <c r="C166" s="131" t="s">
        <v>264</v>
      </c>
      <c r="D166" s="131" t="s">
        <v>127</v>
      </c>
      <c r="E166" s="132" t="s">
        <v>1131</v>
      </c>
      <c r="F166" s="133" t="s">
        <v>1132</v>
      </c>
      <c r="G166" s="134" t="s">
        <v>423</v>
      </c>
      <c r="H166" s="135">
        <v>6</v>
      </c>
      <c r="I166" s="136"/>
      <c r="J166" s="137">
        <f>ROUND(I166*H166,2)</f>
        <v>0</v>
      </c>
      <c r="K166" s="133" t="s">
        <v>1</v>
      </c>
      <c r="L166" s="32"/>
      <c r="M166" s="138" t="s">
        <v>1</v>
      </c>
      <c r="N166" s="139" t="s">
        <v>38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0">
        <f>S166*H166</f>
        <v>0</v>
      </c>
      <c r="U166" s="141" t="s">
        <v>1</v>
      </c>
      <c r="AR166" s="142" t="s">
        <v>132</v>
      </c>
      <c r="AT166" s="142" t="s">
        <v>127</v>
      </c>
      <c r="AU166" s="142" t="s">
        <v>83</v>
      </c>
      <c r="AY166" s="17" t="s">
        <v>125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7" t="s">
        <v>81</v>
      </c>
      <c r="BK166" s="143">
        <f>ROUND(I166*H166,2)</f>
        <v>0</v>
      </c>
      <c r="BL166" s="17" t="s">
        <v>132</v>
      </c>
      <c r="BM166" s="142" t="s">
        <v>1133</v>
      </c>
    </row>
    <row r="167" spans="2:65" s="1" customFormat="1" ht="29.25">
      <c r="B167" s="32"/>
      <c r="D167" s="144" t="s">
        <v>134</v>
      </c>
      <c r="F167" s="145" t="s">
        <v>1134</v>
      </c>
      <c r="I167" s="146"/>
      <c r="L167" s="32"/>
      <c r="M167" s="147"/>
      <c r="U167" s="56"/>
      <c r="AT167" s="17" t="s">
        <v>134</v>
      </c>
      <c r="AU167" s="17" t="s">
        <v>83</v>
      </c>
    </row>
    <row r="168" spans="2:65" s="1" customFormat="1" ht="24.2" customHeight="1">
      <c r="B168" s="32"/>
      <c r="C168" s="131" t="s">
        <v>281</v>
      </c>
      <c r="D168" s="131" t="s">
        <v>127</v>
      </c>
      <c r="E168" s="132" t="s">
        <v>1135</v>
      </c>
      <c r="F168" s="133" t="s">
        <v>1136</v>
      </c>
      <c r="G168" s="134" t="s">
        <v>423</v>
      </c>
      <c r="H168" s="135">
        <v>7</v>
      </c>
      <c r="I168" s="136"/>
      <c r="J168" s="137">
        <f>ROUND(I168*H168,2)</f>
        <v>0</v>
      </c>
      <c r="K168" s="133" t="s">
        <v>1</v>
      </c>
      <c r="L168" s="32"/>
      <c r="M168" s="138" t="s">
        <v>1</v>
      </c>
      <c r="N168" s="139" t="s">
        <v>38</v>
      </c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0">
        <f>S168*H168</f>
        <v>0</v>
      </c>
      <c r="U168" s="141" t="s">
        <v>1</v>
      </c>
      <c r="AR168" s="142" t="s">
        <v>132</v>
      </c>
      <c r="AT168" s="142" t="s">
        <v>127</v>
      </c>
      <c r="AU168" s="142" t="s">
        <v>83</v>
      </c>
      <c r="AY168" s="17" t="s">
        <v>125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7" t="s">
        <v>81</v>
      </c>
      <c r="BK168" s="143">
        <f>ROUND(I168*H168,2)</f>
        <v>0</v>
      </c>
      <c r="BL168" s="17" t="s">
        <v>132</v>
      </c>
      <c r="BM168" s="142" t="s">
        <v>1137</v>
      </c>
    </row>
    <row r="169" spans="2:65" s="1" customFormat="1" ht="19.5">
      <c r="B169" s="32"/>
      <c r="D169" s="144" t="s">
        <v>134</v>
      </c>
      <c r="F169" s="145" t="s">
        <v>1138</v>
      </c>
      <c r="I169" s="146"/>
      <c r="L169" s="32"/>
      <c r="M169" s="147"/>
      <c r="U169" s="56"/>
      <c r="AT169" s="17" t="s">
        <v>134</v>
      </c>
      <c r="AU169" s="17" t="s">
        <v>83</v>
      </c>
    </row>
    <row r="170" spans="2:65" s="1" customFormat="1" ht="21.75" customHeight="1">
      <c r="B170" s="32"/>
      <c r="C170" s="131" t="s">
        <v>289</v>
      </c>
      <c r="D170" s="131" t="s">
        <v>127</v>
      </c>
      <c r="E170" s="132" t="s">
        <v>1139</v>
      </c>
      <c r="F170" s="133" t="s">
        <v>1140</v>
      </c>
      <c r="G170" s="134" t="s">
        <v>423</v>
      </c>
      <c r="H170" s="135">
        <v>24</v>
      </c>
      <c r="I170" s="136"/>
      <c r="J170" s="137">
        <f>ROUND(I170*H170,2)</f>
        <v>0</v>
      </c>
      <c r="K170" s="133" t="s">
        <v>1</v>
      </c>
      <c r="L170" s="32"/>
      <c r="M170" s="138" t="s">
        <v>1</v>
      </c>
      <c r="N170" s="139" t="s">
        <v>38</v>
      </c>
      <c r="P170" s="140">
        <f>O170*H170</f>
        <v>0</v>
      </c>
      <c r="Q170" s="140">
        <v>0</v>
      </c>
      <c r="R170" s="140">
        <f>Q170*H170</f>
        <v>0</v>
      </c>
      <c r="S170" s="140">
        <v>0</v>
      </c>
      <c r="T170" s="140">
        <f>S170*H170</f>
        <v>0</v>
      </c>
      <c r="U170" s="141" t="s">
        <v>1</v>
      </c>
      <c r="AR170" s="142" t="s">
        <v>132</v>
      </c>
      <c r="AT170" s="142" t="s">
        <v>127</v>
      </c>
      <c r="AU170" s="142" t="s">
        <v>83</v>
      </c>
      <c r="AY170" s="17" t="s">
        <v>125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7" t="s">
        <v>81</v>
      </c>
      <c r="BK170" s="143">
        <f>ROUND(I170*H170,2)</f>
        <v>0</v>
      </c>
      <c r="BL170" s="17" t="s">
        <v>132</v>
      </c>
      <c r="BM170" s="142" t="s">
        <v>1141</v>
      </c>
    </row>
    <row r="171" spans="2:65" s="1" customFormat="1" ht="11.25">
      <c r="B171" s="32"/>
      <c r="D171" s="144" t="s">
        <v>134</v>
      </c>
      <c r="F171" s="145" t="s">
        <v>1142</v>
      </c>
      <c r="I171" s="146"/>
      <c r="L171" s="32"/>
      <c r="M171" s="147"/>
      <c r="U171" s="56"/>
      <c r="AT171" s="17" t="s">
        <v>134</v>
      </c>
      <c r="AU171" s="17" t="s">
        <v>83</v>
      </c>
    </row>
    <row r="172" spans="2:65" s="1" customFormat="1" ht="16.5" customHeight="1">
      <c r="B172" s="32"/>
      <c r="C172" s="131" t="s">
        <v>335</v>
      </c>
      <c r="D172" s="131" t="s">
        <v>127</v>
      </c>
      <c r="E172" s="132" t="s">
        <v>1143</v>
      </c>
      <c r="F172" s="133" t="s">
        <v>1144</v>
      </c>
      <c r="G172" s="134" t="s">
        <v>423</v>
      </c>
      <c r="H172" s="135">
        <v>6</v>
      </c>
      <c r="I172" s="136"/>
      <c r="J172" s="137">
        <f>ROUND(I172*H172,2)</f>
        <v>0</v>
      </c>
      <c r="K172" s="133" t="s">
        <v>1</v>
      </c>
      <c r="L172" s="32"/>
      <c r="M172" s="138" t="s">
        <v>1</v>
      </c>
      <c r="N172" s="139" t="s">
        <v>38</v>
      </c>
      <c r="P172" s="140">
        <f>O172*H172</f>
        <v>0</v>
      </c>
      <c r="Q172" s="140">
        <v>0</v>
      </c>
      <c r="R172" s="140">
        <f>Q172*H172</f>
        <v>0</v>
      </c>
      <c r="S172" s="140">
        <v>0</v>
      </c>
      <c r="T172" s="140">
        <f>S172*H172</f>
        <v>0</v>
      </c>
      <c r="U172" s="141" t="s">
        <v>1</v>
      </c>
      <c r="AR172" s="142" t="s">
        <v>132</v>
      </c>
      <c r="AT172" s="142" t="s">
        <v>127</v>
      </c>
      <c r="AU172" s="142" t="s">
        <v>83</v>
      </c>
      <c r="AY172" s="17" t="s">
        <v>125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7" t="s">
        <v>81</v>
      </c>
      <c r="BK172" s="143">
        <f>ROUND(I172*H172,2)</f>
        <v>0</v>
      </c>
      <c r="BL172" s="17" t="s">
        <v>132</v>
      </c>
      <c r="BM172" s="142" t="s">
        <v>1145</v>
      </c>
    </row>
    <row r="173" spans="2:65" s="1" customFormat="1" ht="29.25">
      <c r="B173" s="32"/>
      <c r="D173" s="144" t="s">
        <v>134</v>
      </c>
      <c r="F173" s="145" t="s">
        <v>1146</v>
      </c>
      <c r="I173" s="146"/>
      <c r="L173" s="32"/>
      <c r="M173" s="147"/>
      <c r="U173" s="56"/>
      <c r="AT173" s="17" t="s">
        <v>134</v>
      </c>
      <c r="AU173" s="17" t="s">
        <v>83</v>
      </c>
    </row>
    <row r="174" spans="2:65" s="1" customFormat="1" ht="24.2" customHeight="1">
      <c r="B174" s="32"/>
      <c r="C174" s="131" t="s">
        <v>7</v>
      </c>
      <c r="D174" s="131" t="s">
        <v>127</v>
      </c>
      <c r="E174" s="132" t="s">
        <v>1147</v>
      </c>
      <c r="F174" s="133" t="s">
        <v>1148</v>
      </c>
      <c r="G174" s="134" t="s">
        <v>284</v>
      </c>
      <c r="H174" s="135">
        <v>48</v>
      </c>
      <c r="I174" s="136"/>
      <c r="J174" s="137">
        <f>ROUND(I174*H174,2)</f>
        <v>0</v>
      </c>
      <c r="K174" s="133" t="s">
        <v>1</v>
      </c>
      <c r="L174" s="32"/>
      <c r="M174" s="138" t="s">
        <v>1</v>
      </c>
      <c r="N174" s="139" t="s">
        <v>38</v>
      </c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0">
        <f>S174*H174</f>
        <v>0</v>
      </c>
      <c r="U174" s="141" t="s">
        <v>1</v>
      </c>
      <c r="AR174" s="142" t="s">
        <v>132</v>
      </c>
      <c r="AT174" s="142" t="s">
        <v>127</v>
      </c>
      <c r="AU174" s="142" t="s">
        <v>83</v>
      </c>
      <c r="AY174" s="17" t="s">
        <v>125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7" t="s">
        <v>81</v>
      </c>
      <c r="BK174" s="143">
        <f>ROUND(I174*H174,2)</f>
        <v>0</v>
      </c>
      <c r="BL174" s="17" t="s">
        <v>132</v>
      </c>
      <c r="BM174" s="142" t="s">
        <v>1149</v>
      </c>
    </row>
    <row r="175" spans="2:65" s="1" customFormat="1" ht="29.25">
      <c r="B175" s="32"/>
      <c r="D175" s="144" t="s">
        <v>134</v>
      </c>
      <c r="F175" s="145" t="s">
        <v>1150</v>
      </c>
      <c r="I175" s="146"/>
      <c r="L175" s="32"/>
      <c r="M175" s="147"/>
      <c r="U175" s="56"/>
      <c r="AT175" s="17" t="s">
        <v>134</v>
      </c>
      <c r="AU175" s="17" t="s">
        <v>83</v>
      </c>
    </row>
    <row r="176" spans="2:65" s="1" customFormat="1" ht="24.2" customHeight="1">
      <c r="B176" s="32"/>
      <c r="C176" s="131" t="s">
        <v>303</v>
      </c>
      <c r="D176" s="131" t="s">
        <v>127</v>
      </c>
      <c r="E176" s="132" t="s">
        <v>1151</v>
      </c>
      <c r="F176" s="133" t="s">
        <v>1152</v>
      </c>
      <c r="G176" s="134" t="s">
        <v>284</v>
      </c>
      <c r="H176" s="135">
        <v>205</v>
      </c>
      <c r="I176" s="136"/>
      <c r="J176" s="137">
        <f>ROUND(I176*H176,2)</f>
        <v>0</v>
      </c>
      <c r="K176" s="133" t="s">
        <v>1</v>
      </c>
      <c r="L176" s="32"/>
      <c r="M176" s="138" t="s">
        <v>1</v>
      </c>
      <c r="N176" s="139" t="s">
        <v>38</v>
      </c>
      <c r="P176" s="140">
        <f>O176*H176</f>
        <v>0</v>
      </c>
      <c r="Q176" s="140">
        <v>0</v>
      </c>
      <c r="R176" s="140">
        <f>Q176*H176</f>
        <v>0</v>
      </c>
      <c r="S176" s="140">
        <v>0</v>
      </c>
      <c r="T176" s="140">
        <f>S176*H176</f>
        <v>0</v>
      </c>
      <c r="U176" s="141" t="s">
        <v>1</v>
      </c>
      <c r="AR176" s="142" t="s">
        <v>132</v>
      </c>
      <c r="AT176" s="142" t="s">
        <v>127</v>
      </c>
      <c r="AU176" s="142" t="s">
        <v>83</v>
      </c>
      <c r="AY176" s="17" t="s">
        <v>125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7" t="s">
        <v>81</v>
      </c>
      <c r="BK176" s="143">
        <f>ROUND(I176*H176,2)</f>
        <v>0</v>
      </c>
      <c r="BL176" s="17" t="s">
        <v>132</v>
      </c>
      <c r="BM176" s="142" t="s">
        <v>1153</v>
      </c>
    </row>
    <row r="177" spans="2:65" s="1" customFormat="1" ht="29.25">
      <c r="B177" s="32"/>
      <c r="D177" s="144" t="s">
        <v>134</v>
      </c>
      <c r="F177" s="145" t="s">
        <v>1154</v>
      </c>
      <c r="I177" s="146"/>
      <c r="L177" s="32"/>
      <c r="M177" s="147"/>
      <c r="U177" s="56"/>
      <c r="AT177" s="17" t="s">
        <v>134</v>
      </c>
      <c r="AU177" s="17" t="s">
        <v>83</v>
      </c>
    </row>
    <row r="178" spans="2:65" s="1" customFormat="1" ht="24.2" customHeight="1">
      <c r="B178" s="32"/>
      <c r="C178" s="131" t="s">
        <v>311</v>
      </c>
      <c r="D178" s="131" t="s">
        <v>127</v>
      </c>
      <c r="E178" s="132" t="s">
        <v>1155</v>
      </c>
      <c r="F178" s="133" t="s">
        <v>1156</v>
      </c>
      <c r="G178" s="134" t="s">
        <v>284</v>
      </c>
      <c r="H178" s="135">
        <v>205</v>
      </c>
      <c r="I178" s="136"/>
      <c r="J178" s="137">
        <f>ROUND(I178*H178,2)</f>
        <v>0</v>
      </c>
      <c r="K178" s="133" t="s">
        <v>1</v>
      </c>
      <c r="L178" s="32"/>
      <c r="M178" s="138" t="s">
        <v>1</v>
      </c>
      <c r="N178" s="139" t="s">
        <v>38</v>
      </c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0">
        <f>S178*H178</f>
        <v>0</v>
      </c>
      <c r="U178" s="141" t="s">
        <v>1</v>
      </c>
      <c r="AR178" s="142" t="s">
        <v>132</v>
      </c>
      <c r="AT178" s="142" t="s">
        <v>127</v>
      </c>
      <c r="AU178" s="142" t="s">
        <v>83</v>
      </c>
      <c r="AY178" s="17" t="s">
        <v>125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7" t="s">
        <v>81</v>
      </c>
      <c r="BK178" s="143">
        <f>ROUND(I178*H178,2)</f>
        <v>0</v>
      </c>
      <c r="BL178" s="17" t="s">
        <v>132</v>
      </c>
      <c r="BM178" s="142" t="s">
        <v>1157</v>
      </c>
    </row>
    <row r="179" spans="2:65" s="1" customFormat="1" ht="11.25">
      <c r="B179" s="32"/>
      <c r="D179" s="144" t="s">
        <v>134</v>
      </c>
      <c r="F179" s="145" t="s">
        <v>1158</v>
      </c>
      <c r="I179" s="146"/>
      <c r="L179" s="32"/>
      <c r="M179" s="147"/>
      <c r="U179" s="56"/>
      <c r="AT179" s="17" t="s">
        <v>134</v>
      </c>
      <c r="AU179" s="17" t="s">
        <v>83</v>
      </c>
    </row>
    <row r="180" spans="2:65" s="1" customFormat="1" ht="16.5" customHeight="1">
      <c r="B180" s="32"/>
      <c r="C180" s="131" t="s">
        <v>317</v>
      </c>
      <c r="D180" s="131" t="s">
        <v>127</v>
      </c>
      <c r="E180" s="132" t="s">
        <v>1159</v>
      </c>
      <c r="F180" s="133" t="s">
        <v>1160</v>
      </c>
      <c r="G180" s="134" t="s">
        <v>284</v>
      </c>
      <c r="H180" s="135">
        <v>205</v>
      </c>
      <c r="I180" s="136"/>
      <c r="J180" s="137">
        <f>ROUND(I180*H180,2)</f>
        <v>0</v>
      </c>
      <c r="K180" s="133" t="s">
        <v>1</v>
      </c>
      <c r="L180" s="32"/>
      <c r="M180" s="138" t="s">
        <v>1</v>
      </c>
      <c r="N180" s="139" t="s">
        <v>38</v>
      </c>
      <c r="P180" s="140">
        <f>O180*H180</f>
        <v>0</v>
      </c>
      <c r="Q180" s="140">
        <v>6.9999999999999994E-5</v>
      </c>
      <c r="R180" s="140">
        <f>Q180*H180</f>
        <v>1.4349999999999998E-2</v>
      </c>
      <c r="S180" s="140">
        <v>0</v>
      </c>
      <c r="T180" s="140">
        <f>S180*H180</f>
        <v>0</v>
      </c>
      <c r="U180" s="141" t="s">
        <v>1</v>
      </c>
      <c r="AR180" s="142" t="s">
        <v>132</v>
      </c>
      <c r="AT180" s="142" t="s">
        <v>127</v>
      </c>
      <c r="AU180" s="142" t="s">
        <v>83</v>
      </c>
      <c r="AY180" s="17" t="s">
        <v>125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7" t="s">
        <v>81</v>
      </c>
      <c r="BK180" s="143">
        <f>ROUND(I180*H180,2)</f>
        <v>0</v>
      </c>
      <c r="BL180" s="17" t="s">
        <v>132</v>
      </c>
      <c r="BM180" s="142" t="s">
        <v>1161</v>
      </c>
    </row>
    <row r="181" spans="2:65" s="1" customFormat="1" ht="29.25">
      <c r="B181" s="32"/>
      <c r="D181" s="144" t="s">
        <v>134</v>
      </c>
      <c r="F181" s="145" t="s">
        <v>1162</v>
      </c>
      <c r="I181" s="146"/>
      <c r="L181" s="32"/>
      <c r="M181" s="147"/>
      <c r="U181" s="56"/>
      <c r="AT181" s="17" t="s">
        <v>134</v>
      </c>
      <c r="AU181" s="17" t="s">
        <v>83</v>
      </c>
    </row>
    <row r="182" spans="2:65" s="1" customFormat="1" ht="16.5" customHeight="1">
      <c r="B182" s="32"/>
      <c r="C182" s="131" t="s">
        <v>323</v>
      </c>
      <c r="D182" s="131" t="s">
        <v>127</v>
      </c>
      <c r="E182" s="132" t="s">
        <v>1163</v>
      </c>
      <c r="F182" s="133" t="s">
        <v>1164</v>
      </c>
      <c r="G182" s="134" t="s">
        <v>1165</v>
      </c>
      <c r="H182" s="135">
        <v>8</v>
      </c>
      <c r="I182" s="136"/>
      <c r="J182" s="137">
        <f>ROUND(I182*H182,2)</f>
        <v>0</v>
      </c>
      <c r="K182" s="133" t="s">
        <v>1</v>
      </c>
      <c r="L182" s="32"/>
      <c r="M182" s="138" t="s">
        <v>1</v>
      </c>
      <c r="N182" s="139" t="s">
        <v>38</v>
      </c>
      <c r="P182" s="140">
        <f>O182*H182</f>
        <v>0</v>
      </c>
      <c r="Q182" s="140">
        <v>0</v>
      </c>
      <c r="R182" s="140">
        <f>Q182*H182</f>
        <v>0</v>
      </c>
      <c r="S182" s="140">
        <v>0</v>
      </c>
      <c r="T182" s="140">
        <f>S182*H182</f>
        <v>0</v>
      </c>
      <c r="U182" s="141" t="s">
        <v>1</v>
      </c>
      <c r="AR182" s="142" t="s">
        <v>132</v>
      </c>
      <c r="AT182" s="142" t="s">
        <v>127</v>
      </c>
      <c r="AU182" s="142" t="s">
        <v>83</v>
      </c>
      <c r="AY182" s="17" t="s">
        <v>125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7" t="s">
        <v>81</v>
      </c>
      <c r="BK182" s="143">
        <f>ROUND(I182*H182,2)</f>
        <v>0</v>
      </c>
      <c r="BL182" s="17" t="s">
        <v>132</v>
      </c>
      <c r="BM182" s="142" t="s">
        <v>1166</v>
      </c>
    </row>
    <row r="183" spans="2:65" s="1" customFormat="1" ht="11.25">
      <c r="B183" s="32"/>
      <c r="D183" s="144" t="s">
        <v>134</v>
      </c>
      <c r="F183" s="145" t="s">
        <v>1164</v>
      </c>
      <c r="I183" s="146"/>
      <c r="L183" s="32"/>
      <c r="M183" s="147"/>
      <c r="U183" s="56"/>
      <c r="AT183" s="17" t="s">
        <v>134</v>
      </c>
      <c r="AU183" s="17" t="s">
        <v>83</v>
      </c>
    </row>
    <row r="184" spans="2:65" s="1" customFormat="1" ht="16.5" customHeight="1">
      <c r="B184" s="32"/>
      <c r="C184" s="131" t="s">
        <v>329</v>
      </c>
      <c r="D184" s="131" t="s">
        <v>127</v>
      </c>
      <c r="E184" s="132" t="s">
        <v>1167</v>
      </c>
      <c r="F184" s="133" t="s">
        <v>1168</v>
      </c>
      <c r="G184" s="134" t="s">
        <v>423</v>
      </c>
      <c r="H184" s="135">
        <v>8</v>
      </c>
      <c r="I184" s="136"/>
      <c r="J184" s="137">
        <f>ROUND(I184*H184,2)</f>
        <v>0</v>
      </c>
      <c r="K184" s="133" t="s">
        <v>1</v>
      </c>
      <c r="L184" s="32"/>
      <c r="M184" s="138" t="s">
        <v>1</v>
      </c>
      <c r="N184" s="139" t="s">
        <v>38</v>
      </c>
      <c r="P184" s="140">
        <f>O184*H184</f>
        <v>0</v>
      </c>
      <c r="Q184" s="140">
        <v>0</v>
      </c>
      <c r="R184" s="140">
        <f>Q184*H184</f>
        <v>0</v>
      </c>
      <c r="S184" s="140">
        <v>0</v>
      </c>
      <c r="T184" s="140">
        <f>S184*H184</f>
        <v>0</v>
      </c>
      <c r="U184" s="141" t="s">
        <v>1</v>
      </c>
      <c r="AR184" s="142" t="s">
        <v>132</v>
      </c>
      <c r="AT184" s="142" t="s">
        <v>127</v>
      </c>
      <c r="AU184" s="142" t="s">
        <v>83</v>
      </c>
      <c r="AY184" s="17" t="s">
        <v>125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7" t="s">
        <v>81</v>
      </c>
      <c r="BK184" s="143">
        <f>ROUND(I184*H184,2)</f>
        <v>0</v>
      </c>
      <c r="BL184" s="17" t="s">
        <v>132</v>
      </c>
      <c r="BM184" s="142" t="s">
        <v>1169</v>
      </c>
    </row>
    <row r="185" spans="2:65" s="1" customFormat="1" ht="19.5">
      <c r="B185" s="32"/>
      <c r="D185" s="144" t="s">
        <v>134</v>
      </c>
      <c r="F185" s="145" t="s">
        <v>1170</v>
      </c>
      <c r="I185" s="146"/>
      <c r="L185" s="32"/>
      <c r="M185" s="147"/>
      <c r="U185" s="56"/>
      <c r="AT185" s="17" t="s">
        <v>134</v>
      </c>
      <c r="AU185" s="17" t="s">
        <v>83</v>
      </c>
    </row>
    <row r="186" spans="2:65" s="11" customFormat="1" ht="22.9" customHeight="1">
      <c r="B186" s="119"/>
      <c r="D186" s="120" t="s">
        <v>72</v>
      </c>
      <c r="E186" s="129" t="s">
        <v>1171</v>
      </c>
      <c r="F186" s="129" t="s">
        <v>1172</v>
      </c>
      <c r="I186" s="122"/>
      <c r="J186" s="130">
        <f>BK186</f>
        <v>0</v>
      </c>
      <c r="L186" s="119"/>
      <c r="M186" s="124"/>
      <c r="P186" s="125">
        <f>SUM(P187:P208)</f>
        <v>0</v>
      </c>
      <c r="R186" s="125">
        <f>SUM(R187:R208)</f>
        <v>0</v>
      </c>
      <c r="T186" s="125">
        <f>SUM(T187:T208)</f>
        <v>0</v>
      </c>
      <c r="U186" s="126"/>
      <c r="AR186" s="120" t="s">
        <v>81</v>
      </c>
      <c r="AT186" s="127" t="s">
        <v>72</v>
      </c>
      <c r="AU186" s="127" t="s">
        <v>81</v>
      </c>
      <c r="AY186" s="120" t="s">
        <v>125</v>
      </c>
      <c r="BK186" s="128">
        <f>SUM(BK187:BK208)</f>
        <v>0</v>
      </c>
    </row>
    <row r="187" spans="2:65" s="1" customFormat="1" ht="33" customHeight="1">
      <c r="B187" s="32"/>
      <c r="C187" s="131" t="s">
        <v>340</v>
      </c>
      <c r="D187" s="131" t="s">
        <v>127</v>
      </c>
      <c r="E187" s="132" t="s">
        <v>1173</v>
      </c>
      <c r="F187" s="133" t="s">
        <v>1174</v>
      </c>
      <c r="G187" s="134" t="s">
        <v>423</v>
      </c>
      <c r="H187" s="135">
        <v>6</v>
      </c>
      <c r="I187" s="136"/>
      <c r="J187" s="137">
        <f>ROUND(I187*H187,2)</f>
        <v>0</v>
      </c>
      <c r="K187" s="133" t="s">
        <v>1</v>
      </c>
      <c r="L187" s="32"/>
      <c r="M187" s="138" t="s">
        <v>1</v>
      </c>
      <c r="N187" s="139" t="s">
        <v>38</v>
      </c>
      <c r="P187" s="140">
        <f>O187*H187</f>
        <v>0</v>
      </c>
      <c r="Q187" s="140">
        <v>0</v>
      </c>
      <c r="R187" s="140">
        <f>Q187*H187</f>
        <v>0</v>
      </c>
      <c r="S187" s="140">
        <v>0</v>
      </c>
      <c r="T187" s="140">
        <f>S187*H187</f>
        <v>0</v>
      </c>
      <c r="U187" s="141" t="s">
        <v>1</v>
      </c>
      <c r="AR187" s="142" t="s">
        <v>553</v>
      </c>
      <c r="AT187" s="142" t="s">
        <v>127</v>
      </c>
      <c r="AU187" s="142" t="s">
        <v>83</v>
      </c>
      <c r="AY187" s="17" t="s">
        <v>125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7" t="s">
        <v>81</v>
      </c>
      <c r="BK187" s="143">
        <f>ROUND(I187*H187,2)</f>
        <v>0</v>
      </c>
      <c r="BL187" s="17" t="s">
        <v>553</v>
      </c>
      <c r="BM187" s="142" t="s">
        <v>1175</v>
      </c>
    </row>
    <row r="188" spans="2:65" s="1" customFormat="1" ht="19.5">
      <c r="B188" s="32"/>
      <c r="D188" s="144" t="s">
        <v>134</v>
      </c>
      <c r="F188" s="145" t="s">
        <v>1174</v>
      </c>
      <c r="I188" s="146"/>
      <c r="L188" s="32"/>
      <c r="M188" s="147"/>
      <c r="U188" s="56"/>
      <c r="AT188" s="17" t="s">
        <v>134</v>
      </c>
      <c r="AU188" s="17" t="s">
        <v>83</v>
      </c>
    </row>
    <row r="189" spans="2:65" s="1" customFormat="1" ht="24.2" customHeight="1">
      <c r="B189" s="32"/>
      <c r="C189" s="131" t="s">
        <v>346</v>
      </c>
      <c r="D189" s="131" t="s">
        <v>127</v>
      </c>
      <c r="E189" s="132" t="s">
        <v>1176</v>
      </c>
      <c r="F189" s="133" t="s">
        <v>1177</v>
      </c>
      <c r="G189" s="134" t="s">
        <v>152</v>
      </c>
      <c r="H189" s="135">
        <v>6</v>
      </c>
      <c r="I189" s="136"/>
      <c r="J189" s="137">
        <f>ROUND(I189*H189,2)</f>
        <v>0</v>
      </c>
      <c r="K189" s="133" t="s">
        <v>1</v>
      </c>
      <c r="L189" s="32"/>
      <c r="M189" s="138" t="s">
        <v>1</v>
      </c>
      <c r="N189" s="139" t="s">
        <v>38</v>
      </c>
      <c r="P189" s="140">
        <f>O189*H189</f>
        <v>0</v>
      </c>
      <c r="Q189" s="140">
        <v>0</v>
      </c>
      <c r="R189" s="140">
        <f>Q189*H189</f>
        <v>0</v>
      </c>
      <c r="S189" s="140">
        <v>0</v>
      </c>
      <c r="T189" s="140">
        <f>S189*H189</f>
        <v>0</v>
      </c>
      <c r="U189" s="141" t="s">
        <v>1</v>
      </c>
      <c r="AR189" s="142" t="s">
        <v>553</v>
      </c>
      <c r="AT189" s="142" t="s">
        <v>127</v>
      </c>
      <c r="AU189" s="142" t="s">
        <v>83</v>
      </c>
      <c r="AY189" s="17" t="s">
        <v>125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7" t="s">
        <v>81</v>
      </c>
      <c r="BK189" s="143">
        <f>ROUND(I189*H189,2)</f>
        <v>0</v>
      </c>
      <c r="BL189" s="17" t="s">
        <v>553</v>
      </c>
      <c r="BM189" s="142" t="s">
        <v>1178</v>
      </c>
    </row>
    <row r="190" spans="2:65" s="1" customFormat="1" ht="11.25">
      <c r="B190" s="32"/>
      <c r="D190" s="144" t="s">
        <v>134</v>
      </c>
      <c r="F190" s="145" t="s">
        <v>1177</v>
      </c>
      <c r="I190" s="146"/>
      <c r="L190" s="32"/>
      <c r="M190" s="147"/>
      <c r="U190" s="56"/>
      <c r="AT190" s="17" t="s">
        <v>134</v>
      </c>
      <c r="AU190" s="17" t="s">
        <v>83</v>
      </c>
    </row>
    <row r="191" spans="2:65" s="1" customFormat="1" ht="16.5" customHeight="1">
      <c r="B191" s="32"/>
      <c r="C191" s="170" t="s">
        <v>352</v>
      </c>
      <c r="D191" s="170" t="s">
        <v>190</v>
      </c>
      <c r="E191" s="171" t="s">
        <v>1179</v>
      </c>
      <c r="F191" s="172" t="s">
        <v>1180</v>
      </c>
      <c r="G191" s="173" t="s">
        <v>152</v>
      </c>
      <c r="H191" s="174">
        <v>3</v>
      </c>
      <c r="I191" s="175"/>
      <c r="J191" s="176">
        <f>ROUND(I191*H191,2)</f>
        <v>0</v>
      </c>
      <c r="K191" s="172" t="s">
        <v>1</v>
      </c>
      <c r="L191" s="177"/>
      <c r="M191" s="178" t="s">
        <v>1</v>
      </c>
      <c r="N191" s="179" t="s">
        <v>38</v>
      </c>
      <c r="P191" s="140">
        <f>O191*H191</f>
        <v>0</v>
      </c>
      <c r="Q191" s="140">
        <v>0</v>
      </c>
      <c r="R191" s="140">
        <f>Q191*H191</f>
        <v>0</v>
      </c>
      <c r="S191" s="140">
        <v>0</v>
      </c>
      <c r="T191" s="140">
        <f>S191*H191</f>
        <v>0</v>
      </c>
      <c r="U191" s="141" t="s">
        <v>1</v>
      </c>
      <c r="AR191" s="142" t="s">
        <v>1181</v>
      </c>
      <c r="AT191" s="142" t="s">
        <v>190</v>
      </c>
      <c r="AU191" s="142" t="s">
        <v>83</v>
      </c>
      <c r="AY191" s="17" t="s">
        <v>125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7" t="s">
        <v>81</v>
      </c>
      <c r="BK191" s="143">
        <f>ROUND(I191*H191,2)</f>
        <v>0</v>
      </c>
      <c r="BL191" s="17" t="s">
        <v>553</v>
      </c>
      <c r="BM191" s="142" t="s">
        <v>1182</v>
      </c>
    </row>
    <row r="192" spans="2:65" s="1" customFormat="1" ht="11.25">
      <c r="B192" s="32"/>
      <c r="D192" s="144" t="s">
        <v>134</v>
      </c>
      <c r="F192" s="145" t="s">
        <v>1180</v>
      </c>
      <c r="I192" s="146"/>
      <c r="L192" s="32"/>
      <c r="M192" s="147"/>
      <c r="U192" s="56"/>
      <c r="AT192" s="17" t="s">
        <v>134</v>
      </c>
      <c r="AU192" s="17" t="s">
        <v>83</v>
      </c>
    </row>
    <row r="193" spans="2:65" s="1" customFormat="1" ht="16.5" customHeight="1">
      <c r="B193" s="32"/>
      <c r="C193" s="131" t="s">
        <v>358</v>
      </c>
      <c r="D193" s="131" t="s">
        <v>127</v>
      </c>
      <c r="E193" s="132" t="s">
        <v>1183</v>
      </c>
      <c r="F193" s="133" t="s">
        <v>1184</v>
      </c>
      <c r="G193" s="134" t="s">
        <v>152</v>
      </c>
      <c r="H193" s="135">
        <v>2.2000000000000002</v>
      </c>
      <c r="I193" s="136"/>
      <c r="J193" s="137">
        <f>ROUND(I193*H193,2)</f>
        <v>0</v>
      </c>
      <c r="K193" s="133" t="s">
        <v>1</v>
      </c>
      <c r="L193" s="32"/>
      <c r="M193" s="138" t="s">
        <v>1</v>
      </c>
      <c r="N193" s="139" t="s">
        <v>38</v>
      </c>
      <c r="P193" s="140">
        <f>O193*H193</f>
        <v>0</v>
      </c>
      <c r="Q193" s="140">
        <v>0</v>
      </c>
      <c r="R193" s="140">
        <f>Q193*H193</f>
        <v>0</v>
      </c>
      <c r="S193" s="140">
        <v>0</v>
      </c>
      <c r="T193" s="140">
        <f>S193*H193</f>
        <v>0</v>
      </c>
      <c r="U193" s="141" t="s">
        <v>1</v>
      </c>
      <c r="AR193" s="142" t="s">
        <v>553</v>
      </c>
      <c r="AT193" s="142" t="s">
        <v>127</v>
      </c>
      <c r="AU193" s="142" t="s">
        <v>83</v>
      </c>
      <c r="AY193" s="17" t="s">
        <v>125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7" t="s">
        <v>81</v>
      </c>
      <c r="BK193" s="143">
        <f>ROUND(I193*H193,2)</f>
        <v>0</v>
      </c>
      <c r="BL193" s="17" t="s">
        <v>553</v>
      </c>
      <c r="BM193" s="142" t="s">
        <v>1185</v>
      </c>
    </row>
    <row r="194" spans="2:65" s="1" customFormat="1" ht="11.25">
      <c r="B194" s="32"/>
      <c r="D194" s="144" t="s">
        <v>134</v>
      </c>
      <c r="F194" s="145" t="s">
        <v>1184</v>
      </c>
      <c r="I194" s="146"/>
      <c r="L194" s="32"/>
      <c r="M194" s="147"/>
      <c r="U194" s="56"/>
      <c r="AT194" s="17" t="s">
        <v>134</v>
      </c>
      <c r="AU194" s="17" t="s">
        <v>83</v>
      </c>
    </row>
    <row r="195" spans="2:65" s="1" customFormat="1" ht="24.2" customHeight="1">
      <c r="B195" s="32"/>
      <c r="C195" s="131" t="s">
        <v>363</v>
      </c>
      <c r="D195" s="131" t="s">
        <v>127</v>
      </c>
      <c r="E195" s="132" t="s">
        <v>1186</v>
      </c>
      <c r="F195" s="133" t="s">
        <v>1187</v>
      </c>
      <c r="G195" s="134" t="s">
        <v>284</v>
      </c>
      <c r="H195" s="135">
        <v>180</v>
      </c>
      <c r="I195" s="136"/>
      <c r="J195" s="137">
        <f>ROUND(I195*H195,2)</f>
        <v>0</v>
      </c>
      <c r="K195" s="133" t="s">
        <v>1</v>
      </c>
      <c r="L195" s="32"/>
      <c r="M195" s="138" t="s">
        <v>1</v>
      </c>
      <c r="N195" s="139" t="s">
        <v>38</v>
      </c>
      <c r="P195" s="140">
        <f>O195*H195</f>
        <v>0</v>
      </c>
      <c r="Q195" s="140">
        <v>0</v>
      </c>
      <c r="R195" s="140">
        <f>Q195*H195</f>
        <v>0</v>
      </c>
      <c r="S195" s="140">
        <v>0</v>
      </c>
      <c r="T195" s="140">
        <f>S195*H195</f>
        <v>0</v>
      </c>
      <c r="U195" s="141" t="s">
        <v>1</v>
      </c>
      <c r="AR195" s="142" t="s">
        <v>553</v>
      </c>
      <c r="AT195" s="142" t="s">
        <v>127</v>
      </c>
      <c r="AU195" s="142" t="s">
        <v>83</v>
      </c>
      <c r="AY195" s="17" t="s">
        <v>125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7" t="s">
        <v>81</v>
      </c>
      <c r="BK195" s="143">
        <f>ROUND(I195*H195,2)</f>
        <v>0</v>
      </c>
      <c r="BL195" s="17" t="s">
        <v>553</v>
      </c>
      <c r="BM195" s="142" t="s">
        <v>1188</v>
      </c>
    </row>
    <row r="196" spans="2:65" s="1" customFormat="1" ht="19.5">
      <c r="B196" s="32"/>
      <c r="D196" s="144" t="s">
        <v>134</v>
      </c>
      <c r="F196" s="145" t="s">
        <v>1187</v>
      </c>
      <c r="I196" s="146"/>
      <c r="L196" s="32"/>
      <c r="M196" s="147"/>
      <c r="U196" s="56"/>
      <c r="AT196" s="17" t="s">
        <v>134</v>
      </c>
      <c r="AU196" s="17" t="s">
        <v>83</v>
      </c>
    </row>
    <row r="197" spans="2:65" s="1" customFormat="1" ht="24.2" customHeight="1">
      <c r="B197" s="32"/>
      <c r="C197" s="131" t="s">
        <v>369</v>
      </c>
      <c r="D197" s="131" t="s">
        <v>127</v>
      </c>
      <c r="E197" s="132" t="s">
        <v>1189</v>
      </c>
      <c r="F197" s="133" t="s">
        <v>1190</v>
      </c>
      <c r="G197" s="134" t="s">
        <v>284</v>
      </c>
      <c r="H197" s="135">
        <v>25</v>
      </c>
      <c r="I197" s="136"/>
      <c r="J197" s="137">
        <f>ROUND(I197*H197,2)</f>
        <v>0</v>
      </c>
      <c r="K197" s="133" t="s">
        <v>1</v>
      </c>
      <c r="L197" s="32"/>
      <c r="M197" s="138" t="s">
        <v>1</v>
      </c>
      <c r="N197" s="139" t="s">
        <v>38</v>
      </c>
      <c r="P197" s="140">
        <f>O197*H197</f>
        <v>0</v>
      </c>
      <c r="Q197" s="140">
        <v>0</v>
      </c>
      <c r="R197" s="140">
        <f>Q197*H197</f>
        <v>0</v>
      </c>
      <c r="S197" s="140">
        <v>0</v>
      </c>
      <c r="T197" s="140">
        <f>S197*H197</f>
        <v>0</v>
      </c>
      <c r="U197" s="141" t="s">
        <v>1</v>
      </c>
      <c r="AR197" s="142" t="s">
        <v>553</v>
      </c>
      <c r="AT197" s="142" t="s">
        <v>127</v>
      </c>
      <c r="AU197" s="142" t="s">
        <v>83</v>
      </c>
      <c r="AY197" s="17" t="s">
        <v>125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7" t="s">
        <v>81</v>
      </c>
      <c r="BK197" s="143">
        <f>ROUND(I197*H197,2)</f>
        <v>0</v>
      </c>
      <c r="BL197" s="17" t="s">
        <v>553</v>
      </c>
      <c r="BM197" s="142" t="s">
        <v>1191</v>
      </c>
    </row>
    <row r="198" spans="2:65" s="1" customFormat="1" ht="19.5">
      <c r="B198" s="32"/>
      <c r="D198" s="144" t="s">
        <v>134</v>
      </c>
      <c r="F198" s="145" t="s">
        <v>1190</v>
      </c>
      <c r="I198" s="146"/>
      <c r="L198" s="32"/>
      <c r="M198" s="147"/>
      <c r="U198" s="56"/>
      <c r="AT198" s="17" t="s">
        <v>134</v>
      </c>
      <c r="AU198" s="17" t="s">
        <v>83</v>
      </c>
    </row>
    <row r="199" spans="2:65" s="1" customFormat="1" ht="33" customHeight="1">
      <c r="B199" s="32"/>
      <c r="C199" s="131" t="s">
        <v>375</v>
      </c>
      <c r="D199" s="131" t="s">
        <v>127</v>
      </c>
      <c r="E199" s="132" t="s">
        <v>1192</v>
      </c>
      <c r="F199" s="133" t="s">
        <v>1193</v>
      </c>
      <c r="G199" s="134" t="s">
        <v>284</v>
      </c>
      <c r="H199" s="135">
        <v>205</v>
      </c>
      <c r="I199" s="136"/>
      <c r="J199" s="137">
        <f>ROUND(I199*H199,2)</f>
        <v>0</v>
      </c>
      <c r="K199" s="133" t="s">
        <v>1</v>
      </c>
      <c r="L199" s="32"/>
      <c r="M199" s="138" t="s">
        <v>1</v>
      </c>
      <c r="N199" s="139" t="s">
        <v>38</v>
      </c>
      <c r="P199" s="140">
        <f>O199*H199</f>
        <v>0</v>
      </c>
      <c r="Q199" s="140">
        <v>0</v>
      </c>
      <c r="R199" s="140">
        <f>Q199*H199</f>
        <v>0</v>
      </c>
      <c r="S199" s="140">
        <v>0</v>
      </c>
      <c r="T199" s="140">
        <f>S199*H199</f>
        <v>0</v>
      </c>
      <c r="U199" s="141" t="s">
        <v>1</v>
      </c>
      <c r="AR199" s="142" t="s">
        <v>553</v>
      </c>
      <c r="AT199" s="142" t="s">
        <v>127</v>
      </c>
      <c r="AU199" s="142" t="s">
        <v>83</v>
      </c>
      <c r="AY199" s="17" t="s">
        <v>125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7" t="s">
        <v>81</v>
      </c>
      <c r="BK199" s="143">
        <f>ROUND(I199*H199,2)</f>
        <v>0</v>
      </c>
      <c r="BL199" s="17" t="s">
        <v>553</v>
      </c>
      <c r="BM199" s="142" t="s">
        <v>1194</v>
      </c>
    </row>
    <row r="200" spans="2:65" s="1" customFormat="1" ht="19.5">
      <c r="B200" s="32"/>
      <c r="D200" s="144" t="s">
        <v>134</v>
      </c>
      <c r="F200" s="145" t="s">
        <v>1193</v>
      </c>
      <c r="I200" s="146"/>
      <c r="L200" s="32"/>
      <c r="M200" s="147"/>
      <c r="U200" s="56"/>
      <c r="AT200" s="17" t="s">
        <v>134</v>
      </c>
      <c r="AU200" s="17" t="s">
        <v>83</v>
      </c>
    </row>
    <row r="201" spans="2:65" s="1" customFormat="1" ht="16.5" customHeight="1">
      <c r="B201" s="32"/>
      <c r="C201" s="170" t="s">
        <v>381</v>
      </c>
      <c r="D201" s="170" t="s">
        <v>190</v>
      </c>
      <c r="E201" s="171" t="s">
        <v>1195</v>
      </c>
      <c r="F201" s="172" t="s">
        <v>1196</v>
      </c>
      <c r="G201" s="173" t="s">
        <v>152</v>
      </c>
      <c r="H201" s="174">
        <v>10</v>
      </c>
      <c r="I201" s="175"/>
      <c r="J201" s="176">
        <f>ROUND(I201*H201,2)</f>
        <v>0</v>
      </c>
      <c r="K201" s="172" t="s">
        <v>1</v>
      </c>
      <c r="L201" s="177"/>
      <c r="M201" s="178" t="s">
        <v>1</v>
      </c>
      <c r="N201" s="179" t="s">
        <v>38</v>
      </c>
      <c r="P201" s="140">
        <f>O201*H201</f>
        <v>0</v>
      </c>
      <c r="Q201" s="140">
        <v>0</v>
      </c>
      <c r="R201" s="140">
        <f>Q201*H201</f>
        <v>0</v>
      </c>
      <c r="S201" s="140">
        <v>0</v>
      </c>
      <c r="T201" s="140">
        <f>S201*H201</f>
        <v>0</v>
      </c>
      <c r="U201" s="141" t="s">
        <v>1</v>
      </c>
      <c r="AR201" s="142" t="s">
        <v>1181</v>
      </c>
      <c r="AT201" s="142" t="s">
        <v>190</v>
      </c>
      <c r="AU201" s="142" t="s">
        <v>83</v>
      </c>
      <c r="AY201" s="17" t="s">
        <v>125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7" t="s">
        <v>81</v>
      </c>
      <c r="BK201" s="143">
        <f>ROUND(I201*H201,2)</f>
        <v>0</v>
      </c>
      <c r="BL201" s="17" t="s">
        <v>553</v>
      </c>
      <c r="BM201" s="142" t="s">
        <v>1197</v>
      </c>
    </row>
    <row r="202" spans="2:65" s="1" customFormat="1" ht="11.25">
      <c r="B202" s="32"/>
      <c r="D202" s="144" t="s">
        <v>134</v>
      </c>
      <c r="F202" s="145" t="s">
        <v>1196</v>
      </c>
      <c r="I202" s="146"/>
      <c r="L202" s="32"/>
      <c r="M202" s="147"/>
      <c r="U202" s="56"/>
      <c r="AT202" s="17" t="s">
        <v>134</v>
      </c>
      <c r="AU202" s="17" t="s">
        <v>83</v>
      </c>
    </row>
    <row r="203" spans="2:65" s="1" customFormat="1" ht="16.5" customHeight="1">
      <c r="B203" s="32"/>
      <c r="C203" s="170" t="s">
        <v>387</v>
      </c>
      <c r="D203" s="170" t="s">
        <v>190</v>
      </c>
      <c r="E203" s="171" t="s">
        <v>1198</v>
      </c>
      <c r="F203" s="172" t="s">
        <v>1199</v>
      </c>
      <c r="G203" s="173" t="s">
        <v>284</v>
      </c>
      <c r="H203" s="174">
        <v>205</v>
      </c>
      <c r="I203" s="175"/>
      <c r="J203" s="176">
        <f>ROUND(I203*H203,2)</f>
        <v>0</v>
      </c>
      <c r="K203" s="172" t="s">
        <v>1</v>
      </c>
      <c r="L203" s="177"/>
      <c r="M203" s="178" t="s">
        <v>1</v>
      </c>
      <c r="N203" s="179" t="s">
        <v>38</v>
      </c>
      <c r="P203" s="140">
        <f>O203*H203</f>
        <v>0</v>
      </c>
      <c r="Q203" s="140">
        <v>0</v>
      </c>
      <c r="R203" s="140">
        <f>Q203*H203</f>
        <v>0</v>
      </c>
      <c r="S203" s="140">
        <v>0</v>
      </c>
      <c r="T203" s="140">
        <f>S203*H203</f>
        <v>0</v>
      </c>
      <c r="U203" s="141" t="s">
        <v>1</v>
      </c>
      <c r="AR203" s="142" t="s">
        <v>1181</v>
      </c>
      <c r="AT203" s="142" t="s">
        <v>190</v>
      </c>
      <c r="AU203" s="142" t="s">
        <v>83</v>
      </c>
      <c r="AY203" s="17" t="s">
        <v>125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7" t="s">
        <v>81</v>
      </c>
      <c r="BK203" s="143">
        <f>ROUND(I203*H203,2)</f>
        <v>0</v>
      </c>
      <c r="BL203" s="17" t="s">
        <v>553</v>
      </c>
      <c r="BM203" s="142" t="s">
        <v>1200</v>
      </c>
    </row>
    <row r="204" spans="2:65" s="1" customFormat="1" ht="11.25">
      <c r="B204" s="32"/>
      <c r="D204" s="144" t="s">
        <v>134</v>
      </c>
      <c r="F204" s="145" t="s">
        <v>1199</v>
      </c>
      <c r="I204" s="146"/>
      <c r="L204" s="32"/>
      <c r="M204" s="147"/>
      <c r="U204" s="56"/>
      <c r="AT204" s="17" t="s">
        <v>134</v>
      </c>
      <c r="AU204" s="17" t="s">
        <v>83</v>
      </c>
    </row>
    <row r="205" spans="2:65" s="1" customFormat="1" ht="24.2" customHeight="1">
      <c r="B205" s="32"/>
      <c r="C205" s="131" t="s">
        <v>392</v>
      </c>
      <c r="D205" s="131" t="s">
        <v>127</v>
      </c>
      <c r="E205" s="132" t="s">
        <v>1201</v>
      </c>
      <c r="F205" s="133" t="s">
        <v>1202</v>
      </c>
      <c r="G205" s="134" t="s">
        <v>284</v>
      </c>
      <c r="H205" s="135">
        <v>180</v>
      </c>
      <c r="I205" s="136"/>
      <c r="J205" s="137">
        <f>ROUND(I205*H205,2)</f>
        <v>0</v>
      </c>
      <c r="K205" s="133" t="s">
        <v>1</v>
      </c>
      <c r="L205" s="32"/>
      <c r="M205" s="138" t="s">
        <v>1</v>
      </c>
      <c r="N205" s="139" t="s">
        <v>38</v>
      </c>
      <c r="P205" s="140">
        <f>O205*H205</f>
        <v>0</v>
      </c>
      <c r="Q205" s="140">
        <v>0</v>
      </c>
      <c r="R205" s="140">
        <f>Q205*H205</f>
        <v>0</v>
      </c>
      <c r="S205" s="140">
        <v>0</v>
      </c>
      <c r="T205" s="140">
        <f>S205*H205</f>
        <v>0</v>
      </c>
      <c r="U205" s="141" t="s">
        <v>1</v>
      </c>
      <c r="AR205" s="142" t="s">
        <v>553</v>
      </c>
      <c r="AT205" s="142" t="s">
        <v>127</v>
      </c>
      <c r="AU205" s="142" t="s">
        <v>83</v>
      </c>
      <c r="AY205" s="17" t="s">
        <v>125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7" t="s">
        <v>81</v>
      </c>
      <c r="BK205" s="143">
        <f>ROUND(I205*H205,2)</f>
        <v>0</v>
      </c>
      <c r="BL205" s="17" t="s">
        <v>553</v>
      </c>
      <c r="BM205" s="142" t="s">
        <v>1203</v>
      </c>
    </row>
    <row r="206" spans="2:65" s="1" customFormat="1" ht="11.25">
      <c r="B206" s="32"/>
      <c r="D206" s="144" t="s">
        <v>134</v>
      </c>
      <c r="F206" s="145" t="s">
        <v>1202</v>
      </c>
      <c r="I206" s="146"/>
      <c r="L206" s="32"/>
      <c r="M206" s="147"/>
      <c r="U206" s="56"/>
      <c r="AT206" s="17" t="s">
        <v>134</v>
      </c>
      <c r="AU206" s="17" t="s">
        <v>83</v>
      </c>
    </row>
    <row r="207" spans="2:65" s="1" customFormat="1" ht="24.2" customHeight="1">
      <c r="B207" s="32"/>
      <c r="C207" s="131" t="s">
        <v>397</v>
      </c>
      <c r="D207" s="131" t="s">
        <v>127</v>
      </c>
      <c r="E207" s="132" t="s">
        <v>1204</v>
      </c>
      <c r="F207" s="133" t="s">
        <v>1205</v>
      </c>
      <c r="G207" s="134" t="s">
        <v>284</v>
      </c>
      <c r="H207" s="135">
        <v>25</v>
      </c>
      <c r="I207" s="136"/>
      <c r="J207" s="137">
        <f>ROUND(I207*H207,2)</f>
        <v>0</v>
      </c>
      <c r="K207" s="133" t="s">
        <v>1</v>
      </c>
      <c r="L207" s="32"/>
      <c r="M207" s="138" t="s">
        <v>1</v>
      </c>
      <c r="N207" s="139" t="s">
        <v>38</v>
      </c>
      <c r="P207" s="140">
        <f>O207*H207</f>
        <v>0</v>
      </c>
      <c r="Q207" s="140">
        <v>0</v>
      </c>
      <c r="R207" s="140">
        <f>Q207*H207</f>
        <v>0</v>
      </c>
      <c r="S207" s="140">
        <v>0</v>
      </c>
      <c r="T207" s="140">
        <f>S207*H207</f>
        <v>0</v>
      </c>
      <c r="U207" s="141" t="s">
        <v>1</v>
      </c>
      <c r="AR207" s="142" t="s">
        <v>553</v>
      </c>
      <c r="AT207" s="142" t="s">
        <v>127</v>
      </c>
      <c r="AU207" s="142" t="s">
        <v>83</v>
      </c>
      <c r="AY207" s="17" t="s">
        <v>125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7" t="s">
        <v>81</v>
      </c>
      <c r="BK207" s="143">
        <f>ROUND(I207*H207,2)</f>
        <v>0</v>
      </c>
      <c r="BL207" s="17" t="s">
        <v>553</v>
      </c>
      <c r="BM207" s="142" t="s">
        <v>1206</v>
      </c>
    </row>
    <row r="208" spans="2:65" s="1" customFormat="1" ht="11.25">
      <c r="B208" s="32"/>
      <c r="D208" s="144" t="s">
        <v>134</v>
      </c>
      <c r="F208" s="145" t="s">
        <v>1205</v>
      </c>
      <c r="I208" s="146"/>
      <c r="L208" s="32"/>
      <c r="M208" s="147"/>
      <c r="U208" s="56"/>
      <c r="AT208" s="17" t="s">
        <v>134</v>
      </c>
      <c r="AU208" s="17" t="s">
        <v>83</v>
      </c>
    </row>
    <row r="209" spans="2:65" s="11" customFormat="1" ht="22.9" customHeight="1">
      <c r="B209" s="119"/>
      <c r="D209" s="120" t="s">
        <v>72</v>
      </c>
      <c r="E209" s="129" t="s">
        <v>1207</v>
      </c>
      <c r="F209" s="129" t="s">
        <v>1208</v>
      </c>
      <c r="I209" s="122"/>
      <c r="J209" s="130">
        <f>BK209</f>
        <v>0</v>
      </c>
      <c r="L209" s="119"/>
      <c r="M209" s="124"/>
      <c r="P209" s="125">
        <f>SUM(P210:P221)</f>
        <v>0</v>
      </c>
      <c r="R209" s="125">
        <f>SUM(R210:R221)</f>
        <v>0</v>
      </c>
      <c r="T209" s="125">
        <f>SUM(T210:T221)</f>
        <v>0</v>
      </c>
      <c r="U209" s="126"/>
      <c r="AR209" s="120" t="s">
        <v>81</v>
      </c>
      <c r="AT209" s="127" t="s">
        <v>72</v>
      </c>
      <c r="AU209" s="127" t="s">
        <v>81</v>
      </c>
      <c r="AY209" s="120" t="s">
        <v>125</v>
      </c>
      <c r="BK209" s="128">
        <f>SUM(BK210:BK221)</f>
        <v>0</v>
      </c>
    </row>
    <row r="210" spans="2:65" s="1" customFormat="1" ht="16.5" customHeight="1">
      <c r="B210" s="32"/>
      <c r="C210" s="131" t="s">
        <v>431</v>
      </c>
      <c r="D210" s="131" t="s">
        <v>127</v>
      </c>
      <c r="E210" s="132" t="s">
        <v>1209</v>
      </c>
      <c r="F210" s="133" t="s">
        <v>1210</v>
      </c>
      <c r="G210" s="134" t="s">
        <v>423</v>
      </c>
      <c r="H210" s="135">
        <v>6</v>
      </c>
      <c r="I210" s="136"/>
      <c r="J210" s="137">
        <f>ROUND(I210*H210,2)</f>
        <v>0</v>
      </c>
      <c r="K210" s="133" t="s">
        <v>1</v>
      </c>
      <c r="L210" s="32"/>
      <c r="M210" s="138" t="s">
        <v>1</v>
      </c>
      <c r="N210" s="139" t="s">
        <v>38</v>
      </c>
      <c r="P210" s="140">
        <f>O210*H210</f>
        <v>0</v>
      </c>
      <c r="Q210" s="140">
        <v>0</v>
      </c>
      <c r="R210" s="140">
        <f>Q210*H210</f>
        <v>0</v>
      </c>
      <c r="S210" s="140">
        <v>0</v>
      </c>
      <c r="T210" s="140">
        <f>S210*H210</f>
        <v>0</v>
      </c>
      <c r="U210" s="141" t="s">
        <v>1</v>
      </c>
      <c r="AR210" s="142" t="s">
        <v>132</v>
      </c>
      <c r="AT210" s="142" t="s">
        <v>127</v>
      </c>
      <c r="AU210" s="142" t="s">
        <v>83</v>
      </c>
      <c r="AY210" s="17" t="s">
        <v>125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7" t="s">
        <v>81</v>
      </c>
      <c r="BK210" s="143">
        <f>ROUND(I210*H210,2)</f>
        <v>0</v>
      </c>
      <c r="BL210" s="17" t="s">
        <v>132</v>
      </c>
      <c r="BM210" s="142" t="s">
        <v>1211</v>
      </c>
    </row>
    <row r="211" spans="2:65" s="1" customFormat="1" ht="11.25">
      <c r="B211" s="32"/>
      <c r="D211" s="144" t="s">
        <v>134</v>
      </c>
      <c r="F211" s="145" t="s">
        <v>1210</v>
      </c>
      <c r="I211" s="146"/>
      <c r="L211" s="32"/>
      <c r="M211" s="147"/>
      <c r="U211" s="56"/>
      <c r="AT211" s="17" t="s">
        <v>134</v>
      </c>
      <c r="AU211" s="17" t="s">
        <v>83</v>
      </c>
    </row>
    <row r="212" spans="2:65" s="1" customFormat="1" ht="16.5" customHeight="1">
      <c r="B212" s="32"/>
      <c r="C212" s="131" t="s">
        <v>403</v>
      </c>
      <c r="D212" s="131" t="s">
        <v>127</v>
      </c>
      <c r="E212" s="132" t="s">
        <v>1212</v>
      </c>
      <c r="F212" s="133" t="s">
        <v>1213</v>
      </c>
      <c r="G212" s="134" t="s">
        <v>1165</v>
      </c>
      <c r="H212" s="135">
        <v>12</v>
      </c>
      <c r="I212" s="136"/>
      <c r="J212" s="137">
        <f>ROUND(I212*H212,2)</f>
        <v>0</v>
      </c>
      <c r="K212" s="133" t="s">
        <v>1</v>
      </c>
      <c r="L212" s="32"/>
      <c r="M212" s="138" t="s">
        <v>1</v>
      </c>
      <c r="N212" s="139" t="s">
        <v>38</v>
      </c>
      <c r="P212" s="140">
        <f>O212*H212</f>
        <v>0</v>
      </c>
      <c r="Q212" s="140">
        <v>0</v>
      </c>
      <c r="R212" s="140">
        <f>Q212*H212</f>
        <v>0</v>
      </c>
      <c r="S212" s="140">
        <v>0</v>
      </c>
      <c r="T212" s="140">
        <f>S212*H212</f>
        <v>0</v>
      </c>
      <c r="U212" s="141" t="s">
        <v>1</v>
      </c>
      <c r="AR212" s="142" t="s">
        <v>132</v>
      </c>
      <c r="AT212" s="142" t="s">
        <v>127</v>
      </c>
      <c r="AU212" s="142" t="s">
        <v>83</v>
      </c>
      <c r="AY212" s="17" t="s">
        <v>125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7" t="s">
        <v>81</v>
      </c>
      <c r="BK212" s="143">
        <f>ROUND(I212*H212,2)</f>
        <v>0</v>
      </c>
      <c r="BL212" s="17" t="s">
        <v>132</v>
      </c>
      <c r="BM212" s="142" t="s">
        <v>1214</v>
      </c>
    </row>
    <row r="213" spans="2:65" s="1" customFormat="1" ht="11.25">
      <c r="B213" s="32"/>
      <c r="D213" s="144" t="s">
        <v>134</v>
      </c>
      <c r="F213" s="145" t="s">
        <v>1213</v>
      </c>
      <c r="I213" s="146"/>
      <c r="L213" s="32"/>
      <c r="M213" s="147"/>
      <c r="U213" s="56"/>
      <c r="AT213" s="17" t="s">
        <v>134</v>
      </c>
      <c r="AU213" s="17" t="s">
        <v>83</v>
      </c>
    </row>
    <row r="214" spans="2:65" s="1" customFormat="1" ht="16.5" customHeight="1">
      <c r="B214" s="32"/>
      <c r="C214" s="131" t="s">
        <v>408</v>
      </c>
      <c r="D214" s="131" t="s">
        <v>127</v>
      </c>
      <c r="E214" s="132" t="s">
        <v>392</v>
      </c>
      <c r="F214" s="133" t="s">
        <v>1215</v>
      </c>
      <c r="G214" s="134" t="s">
        <v>423</v>
      </c>
      <c r="H214" s="135">
        <v>1</v>
      </c>
      <c r="I214" s="136"/>
      <c r="J214" s="137">
        <f>ROUND(I214*H214,2)</f>
        <v>0</v>
      </c>
      <c r="K214" s="133" t="s">
        <v>1</v>
      </c>
      <c r="L214" s="32"/>
      <c r="M214" s="138" t="s">
        <v>1</v>
      </c>
      <c r="N214" s="139" t="s">
        <v>38</v>
      </c>
      <c r="P214" s="140">
        <f>O214*H214</f>
        <v>0</v>
      </c>
      <c r="Q214" s="140">
        <v>0</v>
      </c>
      <c r="R214" s="140">
        <f>Q214*H214</f>
        <v>0</v>
      </c>
      <c r="S214" s="140">
        <v>0</v>
      </c>
      <c r="T214" s="140">
        <f>S214*H214</f>
        <v>0</v>
      </c>
      <c r="U214" s="141" t="s">
        <v>1</v>
      </c>
      <c r="AR214" s="142" t="s">
        <v>132</v>
      </c>
      <c r="AT214" s="142" t="s">
        <v>127</v>
      </c>
      <c r="AU214" s="142" t="s">
        <v>83</v>
      </c>
      <c r="AY214" s="17" t="s">
        <v>125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7" t="s">
        <v>81</v>
      </c>
      <c r="BK214" s="143">
        <f>ROUND(I214*H214,2)</f>
        <v>0</v>
      </c>
      <c r="BL214" s="17" t="s">
        <v>132</v>
      </c>
      <c r="BM214" s="142" t="s">
        <v>1216</v>
      </c>
    </row>
    <row r="215" spans="2:65" s="1" customFormat="1" ht="11.25">
      <c r="B215" s="32"/>
      <c r="D215" s="144" t="s">
        <v>134</v>
      </c>
      <c r="F215" s="145" t="s">
        <v>1217</v>
      </c>
      <c r="I215" s="146"/>
      <c r="L215" s="32"/>
      <c r="M215" s="147"/>
      <c r="U215" s="56"/>
      <c r="AT215" s="17" t="s">
        <v>134</v>
      </c>
      <c r="AU215" s="17" t="s">
        <v>83</v>
      </c>
    </row>
    <row r="216" spans="2:65" s="1" customFormat="1" ht="16.5" customHeight="1">
      <c r="B216" s="32"/>
      <c r="C216" s="131" t="s">
        <v>414</v>
      </c>
      <c r="D216" s="131" t="s">
        <v>127</v>
      </c>
      <c r="E216" s="132" t="s">
        <v>397</v>
      </c>
      <c r="F216" s="133" t="s">
        <v>1218</v>
      </c>
      <c r="G216" s="134" t="s">
        <v>423</v>
      </c>
      <c r="H216" s="135">
        <v>1</v>
      </c>
      <c r="I216" s="136"/>
      <c r="J216" s="137">
        <f>ROUND(I216*H216,2)</f>
        <v>0</v>
      </c>
      <c r="K216" s="133" t="s">
        <v>1</v>
      </c>
      <c r="L216" s="32"/>
      <c r="M216" s="138" t="s">
        <v>1</v>
      </c>
      <c r="N216" s="139" t="s">
        <v>38</v>
      </c>
      <c r="P216" s="140">
        <f>O216*H216</f>
        <v>0</v>
      </c>
      <c r="Q216" s="140">
        <v>0</v>
      </c>
      <c r="R216" s="140">
        <f>Q216*H216</f>
        <v>0</v>
      </c>
      <c r="S216" s="140">
        <v>0</v>
      </c>
      <c r="T216" s="140">
        <f>S216*H216</f>
        <v>0</v>
      </c>
      <c r="U216" s="141" t="s">
        <v>1</v>
      </c>
      <c r="AR216" s="142" t="s">
        <v>132</v>
      </c>
      <c r="AT216" s="142" t="s">
        <v>127</v>
      </c>
      <c r="AU216" s="142" t="s">
        <v>83</v>
      </c>
      <c r="AY216" s="17" t="s">
        <v>125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7" t="s">
        <v>81</v>
      </c>
      <c r="BK216" s="143">
        <f>ROUND(I216*H216,2)</f>
        <v>0</v>
      </c>
      <c r="BL216" s="17" t="s">
        <v>132</v>
      </c>
      <c r="BM216" s="142" t="s">
        <v>1219</v>
      </c>
    </row>
    <row r="217" spans="2:65" s="1" customFormat="1" ht="11.25">
      <c r="B217" s="32"/>
      <c r="D217" s="144" t="s">
        <v>134</v>
      </c>
      <c r="F217" s="145" t="s">
        <v>1218</v>
      </c>
      <c r="I217" s="146"/>
      <c r="L217" s="32"/>
      <c r="M217" s="147"/>
      <c r="U217" s="56"/>
      <c r="AT217" s="17" t="s">
        <v>134</v>
      </c>
      <c r="AU217" s="17" t="s">
        <v>83</v>
      </c>
    </row>
    <row r="218" spans="2:65" s="1" customFormat="1" ht="16.5" customHeight="1">
      <c r="B218" s="32"/>
      <c r="C218" s="131" t="s">
        <v>420</v>
      </c>
      <c r="D218" s="131" t="s">
        <v>127</v>
      </c>
      <c r="E218" s="132" t="s">
        <v>403</v>
      </c>
      <c r="F218" s="133" t="s">
        <v>1220</v>
      </c>
      <c r="G218" s="134" t="s">
        <v>423</v>
      </c>
      <c r="H218" s="135">
        <v>1</v>
      </c>
      <c r="I218" s="136"/>
      <c r="J218" s="137">
        <f>ROUND(I218*H218,2)</f>
        <v>0</v>
      </c>
      <c r="K218" s="133" t="s">
        <v>1</v>
      </c>
      <c r="L218" s="32"/>
      <c r="M218" s="138" t="s">
        <v>1</v>
      </c>
      <c r="N218" s="139" t="s">
        <v>38</v>
      </c>
      <c r="P218" s="140">
        <f>O218*H218</f>
        <v>0</v>
      </c>
      <c r="Q218" s="140">
        <v>0</v>
      </c>
      <c r="R218" s="140">
        <f>Q218*H218</f>
        <v>0</v>
      </c>
      <c r="S218" s="140">
        <v>0</v>
      </c>
      <c r="T218" s="140">
        <f>S218*H218</f>
        <v>0</v>
      </c>
      <c r="U218" s="141" t="s">
        <v>1</v>
      </c>
      <c r="AR218" s="142" t="s">
        <v>132</v>
      </c>
      <c r="AT218" s="142" t="s">
        <v>127</v>
      </c>
      <c r="AU218" s="142" t="s">
        <v>83</v>
      </c>
      <c r="AY218" s="17" t="s">
        <v>125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7" t="s">
        <v>81</v>
      </c>
      <c r="BK218" s="143">
        <f>ROUND(I218*H218,2)</f>
        <v>0</v>
      </c>
      <c r="BL218" s="17" t="s">
        <v>132</v>
      </c>
      <c r="BM218" s="142" t="s">
        <v>1221</v>
      </c>
    </row>
    <row r="219" spans="2:65" s="1" customFormat="1" ht="11.25">
      <c r="B219" s="32"/>
      <c r="D219" s="144" t="s">
        <v>134</v>
      </c>
      <c r="F219" s="145" t="s">
        <v>1220</v>
      </c>
      <c r="I219" s="146"/>
      <c r="L219" s="32"/>
      <c r="M219" s="147"/>
      <c r="U219" s="56"/>
      <c r="AT219" s="17" t="s">
        <v>134</v>
      </c>
      <c r="AU219" s="17" t="s">
        <v>83</v>
      </c>
    </row>
    <row r="220" spans="2:65" s="1" customFormat="1" ht="16.5" customHeight="1">
      <c r="B220" s="32"/>
      <c r="C220" s="131" t="s">
        <v>427</v>
      </c>
      <c r="D220" s="131" t="s">
        <v>127</v>
      </c>
      <c r="E220" s="132" t="s">
        <v>408</v>
      </c>
      <c r="F220" s="133" t="s">
        <v>1222</v>
      </c>
      <c r="G220" s="134" t="s">
        <v>423</v>
      </c>
      <c r="H220" s="135">
        <v>1</v>
      </c>
      <c r="I220" s="136"/>
      <c r="J220" s="137">
        <f>ROUND(I220*H220,2)</f>
        <v>0</v>
      </c>
      <c r="K220" s="133" t="s">
        <v>1</v>
      </c>
      <c r="L220" s="32"/>
      <c r="M220" s="138" t="s">
        <v>1</v>
      </c>
      <c r="N220" s="139" t="s">
        <v>38</v>
      </c>
      <c r="P220" s="140">
        <f>O220*H220</f>
        <v>0</v>
      </c>
      <c r="Q220" s="140">
        <v>0</v>
      </c>
      <c r="R220" s="140">
        <f>Q220*H220</f>
        <v>0</v>
      </c>
      <c r="S220" s="140">
        <v>0</v>
      </c>
      <c r="T220" s="140">
        <f>S220*H220</f>
        <v>0</v>
      </c>
      <c r="U220" s="141" t="s">
        <v>1</v>
      </c>
      <c r="AR220" s="142" t="s">
        <v>132</v>
      </c>
      <c r="AT220" s="142" t="s">
        <v>127</v>
      </c>
      <c r="AU220" s="142" t="s">
        <v>83</v>
      </c>
      <c r="AY220" s="17" t="s">
        <v>125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7" t="s">
        <v>81</v>
      </c>
      <c r="BK220" s="143">
        <f>ROUND(I220*H220,2)</f>
        <v>0</v>
      </c>
      <c r="BL220" s="17" t="s">
        <v>132</v>
      </c>
      <c r="BM220" s="142" t="s">
        <v>1223</v>
      </c>
    </row>
    <row r="221" spans="2:65" s="1" customFormat="1" ht="11.25">
      <c r="B221" s="32"/>
      <c r="D221" s="144" t="s">
        <v>134</v>
      </c>
      <c r="F221" s="145" t="s">
        <v>1222</v>
      </c>
      <c r="I221" s="146"/>
      <c r="L221" s="32"/>
      <c r="M221" s="147"/>
      <c r="U221" s="56"/>
      <c r="AT221" s="17" t="s">
        <v>134</v>
      </c>
      <c r="AU221" s="17" t="s">
        <v>83</v>
      </c>
    </row>
    <row r="222" spans="2:65" s="11" customFormat="1" ht="22.9" customHeight="1">
      <c r="B222" s="119"/>
      <c r="D222" s="120" t="s">
        <v>72</v>
      </c>
      <c r="E222" s="129" t="s">
        <v>1224</v>
      </c>
      <c r="F222" s="129" t="s">
        <v>1225</v>
      </c>
      <c r="I222" s="122"/>
      <c r="J222" s="130">
        <f>BK222</f>
        <v>0</v>
      </c>
      <c r="L222" s="119"/>
      <c r="M222" s="124"/>
      <c r="P222" s="125">
        <f>SUM(P223:P224)</f>
        <v>0</v>
      </c>
      <c r="R222" s="125">
        <f>SUM(R223:R224)</f>
        <v>0</v>
      </c>
      <c r="T222" s="125">
        <f>SUM(T223:T224)</f>
        <v>0.126</v>
      </c>
      <c r="U222" s="126"/>
      <c r="AR222" s="120" t="s">
        <v>81</v>
      </c>
      <c r="AT222" s="127" t="s">
        <v>72</v>
      </c>
      <c r="AU222" s="127" t="s">
        <v>81</v>
      </c>
      <c r="AY222" s="120" t="s">
        <v>125</v>
      </c>
      <c r="BK222" s="128">
        <f>SUM(BK223:BK224)</f>
        <v>0</v>
      </c>
    </row>
    <row r="223" spans="2:65" s="1" customFormat="1" ht="24.2" customHeight="1">
      <c r="B223" s="32"/>
      <c r="C223" s="131" t="s">
        <v>437</v>
      </c>
      <c r="D223" s="131" t="s">
        <v>127</v>
      </c>
      <c r="E223" s="132" t="s">
        <v>1226</v>
      </c>
      <c r="F223" s="133" t="s">
        <v>1227</v>
      </c>
      <c r="G223" s="134" t="s">
        <v>284</v>
      </c>
      <c r="H223" s="135">
        <v>200</v>
      </c>
      <c r="I223" s="136"/>
      <c r="J223" s="137">
        <f>ROUND(I223*H223,2)</f>
        <v>0</v>
      </c>
      <c r="K223" s="133" t="s">
        <v>1</v>
      </c>
      <c r="L223" s="32"/>
      <c r="M223" s="138" t="s">
        <v>1</v>
      </c>
      <c r="N223" s="139" t="s">
        <v>38</v>
      </c>
      <c r="P223" s="140">
        <f>O223*H223</f>
        <v>0</v>
      </c>
      <c r="Q223" s="140">
        <v>0</v>
      </c>
      <c r="R223" s="140">
        <f>Q223*H223</f>
        <v>0</v>
      </c>
      <c r="S223" s="140">
        <v>6.3000000000000003E-4</v>
      </c>
      <c r="T223" s="140">
        <f>S223*H223</f>
        <v>0.126</v>
      </c>
      <c r="U223" s="141" t="s">
        <v>1</v>
      </c>
      <c r="AR223" s="142" t="s">
        <v>252</v>
      </c>
      <c r="AT223" s="142" t="s">
        <v>127</v>
      </c>
      <c r="AU223" s="142" t="s">
        <v>83</v>
      </c>
      <c r="AY223" s="17" t="s">
        <v>125</v>
      </c>
      <c r="BE223" s="143">
        <f>IF(N223="základní",J223,0)</f>
        <v>0</v>
      </c>
      <c r="BF223" s="143">
        <f>IF(N223="snížená",J223,0)</f>
        <v>0</v>
      </c>
      <c r="BG223" s="143">
        <f>IF(N223="zákl. přenesená",J223,0)</f>
        <v>0</v>
      </c>
      <c r="BH223" s="143">
        <f>IF(N223="sníž. přenesená",J223,0)</f>
        <v>0</v>
      </c>
      <c r="BI223" s="143">
        <f>IF(N223="nulová",J223,0)</f>
        <v>0</v>
      </c>
      <c r="BJ223" s="17" t="s">
        <v>81</v>
      </c>
      <c r="BK223" s="143">
        <f>ROUND(I223*H223,2)</f>
        <v>0</v>
      </c>
      <c r="BL223" s="17" t="s">
        <v>252</v>
      </c>
      <c r="BM223" s="142" t="s">
        <v>1228</v>
      </c>
    </row>
    <row r="224" spans="2:65" s="1" customFormat="1" ht="19.5">
      <c r="B224" s="32"/>
      <c r="D224" s="144" t="s">
        <v>134</v>
      </c>
      <c r="F224" s="145" t="s">
        <v>1229</v>
      </c>
      <c r="I224" s="146"/>
      <c r="L224" s="32"/>
      <c r="M224" s="147"/>
      <c r="U224" s="56"/>
      <c r="AT224" s="17" t="s">
        <v>134</v>
      </c>
      <c r="AU224" s="17" t="s">
        <v>83</v>
      </c>
    </row>
    <row r="225" spans="2:65" s="11" customFormat="1" ht="22.9" customHeight="1">
      <c r="B225" s="119"/>
      <c r="D225" s="120" t="s">
        <v>72</v>
      </c>
      <c r="E225" s="129" t="s">
        <v>1230</v>
      </c>
      <c r="F225" s="129" t="s">
        <v>1231</v>
      </c>
      <c r="I225" s="122"/>
      <c r="J225" s="130">
        <f>BK225</f>
        <v>0</v>
      </c>
      <c r="L225" s="119"/>
      <c r="M225" s="124"/>
      <c r="P225" s="125">
        <f>SUM(P226:P229)</f>
        <v>0</v>
      </c>
      <c r="R225" s="125">
        <f>SUM(R226:R229)</f>
        <v>0</v>
      </c>
      <c r="T225" s="125">
        <f>SUM(T226:T229)</f>
        <v>0</v>
      </c>
      <c r="U225" s="126"/>
      <c r="AR225" s="120" t="s">
        <v>81</v>
      </c>
      <c r="AT225" s="127" t="s">
        <v>72</v>
      </c>
      <c r="AU225" s="127" t="s">
        <v>81</v>
      </c>
      <c r="AY225" s="120" t="s">
        <v>125</v>
      </c>
      <c r="BK225" s="128">
        <f>SUM(BK226:BK229)</f>
        <v>0</v>
      </c>
    </row>
    <row r="226" spans="2:65" s="1" customFormat="1" ht="16.5" customHeight="1">
      <c r="B226" s="32"/>
      <c r="C226" s="131" t="s">
        <v>441</v>
      </c>
      <c r="D226" s="131" t="s">
        <v>127</v>
      </c>
      <c r="E226" s="132" t="s">
        <v>1232</v>
      </c>
      <c r="F226" s="133" t="s">
        <v>1233</v>
      </c>
      <c r="G226" s="134" t="s">
        <v>423</v>
      </c>
      <c r="H226" s="135">
        <v>1</v>
      </c>
      <c r="I226" s="136"/>
      <c r="J226" s="137">
        <f>ROUND(I226*H226,2)</f>
        <v>0</v>
      </c>
      <c r="K226" s="133" t="s">
        <v>1</v>
      </c>
      <c r="L226" s="32"/>
      <c r="M226" s="138" t="s">
        <v>1</v>
      </c>
      <c r="N226" s="139" t="s">
        <v>38</v>
      </c>
      <c r="P226" s="140">
        <f>O226*H226</f>
        <v>0</v>
      </c>
      <c r="Q226" s="140">
        <v>0</v>
      </c>
      <c r="R226" s="140">
        <f>Q226*H226</f>
        <v>0</v>
      </c>
      <c r="S226" s="140">
        <v>0</v>
      </c>
      <c r="T226" s="140">
        <f>S226*H226</f>
        <v>0</v>
      </c>
      <c r="U226" s="141" t="s">
        <v>1</v>
      </c>
      <c r="AR226" s="142" t="s">
        <v>132</v>
      </c>
      <c r="AT226" s="142" t="s">
        <v>127</v>
      </c>
      <c r="AU226" s="142" t="s">
        <v>83</v>
      </c>
      <c r="AY226" s="17" t="s">
        <v>125</v>
      </c>
      <c r="BE226" s="143">
        <f>IF(N226="základní",J226,0)</f>
        <v>0</v>
      </c>
      <c r="BF226" s="143">
        <f>IF(N226="snížená",J226,0)</f>
        <v>0</v>
      </c>
      <c r="BG226" s="143">
        <f>IF(N226="zákl. přenesená",J226,0)</f>
        <v>0</v>
      </c>
      <c r="BH226" s="143">
        <f>IF(N226="sníž. přenesená",J226,0)</f>
        <v>0</v>
      </c>
      <c r="BI226" s="143">
        <f>IF(N226="nulová",J226,0)</f>
        <v>0</v>
      </c>
      <c r="BJ226" s="17" t="s">
        <v>81</v>
      </c>
      <c r="BK226" s="143">
        <f>ROUND(I226*H226,2)</f>
        <v>0</v>
      </c>
      <c r="BL226" s="17" t="s">
        <v>132</v>
      </c>
      <c r="BM226" s="142" t="s">
        <v>1234</v>
      </c>
    </row>
    <row r="227" spans="2:65" s="1" customFormat="1" ht="11.25">
      <c r="B227" s="32"/>
      <c r="D227" s="144" t="s">
        <v>134</v>
      </c>
      <c r="F227" s="145" t="s">
        <v>1233</v>
      </c>
      <c r="I227" s="146"/>
      <c r="L227" s="32"/>
      <c r="M227" s="147"/>
      <c r="U227" s="56"/>
      <c r="AT227" s="17" t="s">
        <v>134</v>
      </c>
      <c r="AU227" s="17" t="s">
        <v>83</v>
      </c>
    </row>
    <row r="228" spans="2:65" s="1" customFormat="1" ht="16.5" customHeight="1">
      <c r="B228" s="32"/>
      <c r="C228" s="131" t="s">
        <v>445</v>
      </c>
      <c r="D228" s="131" t="s">
        <v>127</v>
      </c>
      <c r="E228" s="132" t="s">
        <v>1235</v>
      </c>
      <c r="F228" s="133" t="s">
        <v>1236</v>
      </c>
      <c r="G228" s="134" t="s">
        <v>423</v>
      </c>
      <c r="H228" s="135">
        <v>1</v>
      </c>
      <c r="I228" s="136"/>
      <c r="J228" s="137">
        <f>ROUND(I228*H228,2)</f>
        <v>0</v>
      </c>
      <c r="K228" s="133" t="s">
        <v>1</v>
      </c>
      <c r="L228" s="32"/>
      <c r="M228" s="138" t="s">
        <v>1</v>
      </c>
      <c r="N228" s="139" t="s">
        <v>38</v>
      </c>
      <c r="P228" s="140">
        <f>O228*H228</f>
        <v>0</v>
      </c>
      <c r="Q228" s="140">
        <v>0</v>
      </c>
      <c r="R228" s="140">
        <f>Q228*H228</f>
        <v>0</v>
      </c>
      <c r="S228" s="140">
        <v>0</v>
      </c>
      <c r="T228" s="140">
        <f>S228*H228</f>
        <v>0</v>
      </c>
      <c r="U228" s="141" t="s">
        <v>1</v>
      </c>
      <c r="AR228" s="142" t="s">
        <v>132</v>
      </c>
      <c r="AT228" s="142" t="s">
        <v>127</v>
      </c>
      <c r="AU228" s="142" t="s">
        <v>83</v>
      </c>
      <c r="AY228" s="17" t="s">
        <v>125</v>
      </c>
      <c r="BE228" s="143">
        <f>IF(N228="základní",J228,0)</f>
        <v>0</v>
      </c>
      <c r="BF228" s="143">
        <f>IF(N228="snížená",J228,0)</f>
        <v>0</v>
      </c>
      <c r="BG228" s="143">
        <f>IF(N228="zákl. přenesená",J228,0)</f>
        <v>0</v>
      </c>
      <c r="BH228" s="143">
        <f>IF(N228="sníž. přenesená",J228,0)</f>
        <v>0</v>
      </c>
      <c r="BI228" s="143">
        <f>IF(N228="nulová",J228,0)</f>
        <v>0</v>
      </c>
      <c r="BJ228" s="17" t="s">
        <v>81</v>
      </c>
      <c r="BK228" s="143">
        <f>ROUND(I228*H228,2)</f>
        <v>0</v>
      </c>
      <c r="BL228" s="17" t="s">
        <v>132</v>
      </c>
      <c r="BM228" s="142" t="s">
        <v>1237</v>
      </c>
    </row>
    <row r="229" spans="2:65" s="1" customFormat="1" ht="68.25">
      <c r="B229" s="32"/>
      <c r="D229" s="144" t="s">
        <v>134</v>
      </c>
      <c r="F229" s="145" t="s">
        <v>1238</v>
      </c>
      <c r="I229" s="146"/>
      <c r="L229" s="32"/>
      <c r="M229" s="147"/>
      <c r="U229" s="56"/>
      <c r="AT229" s="17" t="s">
        <v>134</v>
      </c>
      <c r="AU229" s="17" t="s">
        <v>83</v>
      </c>
    </row>
    <row r="230" spans="2:65" s="11" customFormat="1" ht="25.9" customHeight="1">
      <c r="B230" s="119"/>
      <c r="D230" s="120" t="s">
        <v>72</v>
      </c>
      <c r="E230" s="121" t="s">
        <v>1239</v>
      </c>
      <c r="F230" s="121" t="s">
        <v>1240</v>
      </c>
      <c r="I230" s="122"/>
      <c r="J230" s="123">
        <f>BK230</f>
        <v>0</v>
      </c>
      <c r="L230" s="119"/>
      <c r="M230" s="124"/>
      <c r="P230" s="125">
        <f>P231</f>
        <v>0</v>
      </c>
      <c r="R230" s="125">
        <f>R231</f>
        <v>0</v>
      </c>
      <c r="T230" s="125">
        <f>T231</f>
        <v>0</v>
      </c>
      <c r="U230" s="126"/>
      <c r="AR230" s="120" t="s">
        <v>171</v>
      </c>
      <c r="AT230" s="127" t="s">
        <v>72</v>
      </c>
      <c r="AU230" s="127" t="s">
        <v>73</v>
      </c>
      <c r="AY230" s="120" t="s">
        <v>125</v>
      </c>
      <c r="BK230" s="128">
        <f>BK231</f>
        <v>0</v>
      </c>
    </row>
    <row r="231" spans="2:65" s="11" customFormat="1" ht="22.9" customHeight="1">
      <c r="B231" s="119"/>
      <c r="D231" s="120" t="s">
        <v>72</v>
      </c>
      <c r="E231" s="129" t="s">
        <v>1241</v>
      </c>
      <c r="F231" s="129" t="s">
        <v>1242</v>
      </c>
      <c r="I231" s="122"/>
      <c r="J231" s="130">
        <f>BK231</f>
        <v>0</v>
      </c>
      <c r="L231" s="119"/>
      <c r="M231" s="124"/>
      <c r="P231" s="125">
        <f>SUM(P232:P237)</f>
        <v>0</v>
      </c>
      <c r="R231" s="125">
        <f>SUM(R232:R237)</f>
        <v>0</v>
      </c>
      <c r="T231" s="125">
        <f>SUM(T232:T237)</f>
        <v>0</v>
      </c>
      <c r="U231" s="126"/>
      <c r="AR231" s="120" t="s">
        <v>171</v>
      </c>
      <c r="AT231" s="127" t="s">
        <v>72</v>
      </c>
      <c r="AU231" s="127" t="s">
        <v>81</v>
      </c>
      <c r="AY231" s="120" t="s">
        <v>125</v>
      </c>
      <c r="BK231" s="128">
        <f>SUM(BK232:BK237)</f>
        <v>0</v>
      </c>
    </row>
    <row r="232" spans="2:65" s="1" customFormat="1" ht="16.5" customHeight="1">
      <c r="B232" s="32"/>
      <c r="C232" s="131" t="s">
        <v>449</v>
      </c>
      <c r="D232" s="131" t="s">
        <v>127</v>
      </c>
      <c r="E232" s="132" t="s">
        <v>1243</v>
      </c>
      <c r="F232" s="133" t="s">
        <v>1244</v>
      </c>
      <c r="G232" s="134" t="s">
        <v>423</v>
      </c>
      <c r="H232" s="135">
        <v>1</v>
      </c>
      <c r="I232" s="136"/>
      <c r="J232" s="137">
        <f>ROUND(I232*H232,2)</f>
        <v>0</v>
      </c>
      <c r="K232" s="133" t="s">
        <v>1</v>
      </c>
      <c r="L232" s="32"/>
      <c r="M232" s="138" t="s">
        <v>1</v>
      </c>
      <c r="N232" s="139" t="s">
        <v>38</v>
      </c>
      <c r="P232" s="140">
        <f>O232*H232</f>
        <v>0</v>
      </c>
      <c r="Q232" s="140">
        <v>0</v>
      </c>
      <c r="R232" s="140">
        <f>Q232*H232</f>
        <v>0</v>
      </c>
      <c r="S232" s="140">
        <v>0</v>
      </c>
      <c r="T232" s="140">
        <f>S232*H232</f>
        <v>0</v>
      </c>
      <c r="U232" s="141" t="s">
        <v>1</v>
      </c>
      <c r="AR232" s="142" t="s">
        <v>1245</v>
      </c>
      <c r="AT232" s="142" t="s">
        <v>127</v>
      </c>
      <c r="AU232" s="142" t="s">
        <v>83</v>
      </c>
      <c r="AY232" s="17" t="s">
        <v>125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7" t="s">
        <v>81</v>
      </c>
      <c r="BK232" s="143">
        <f>ROUND(I232*H232,2)</f>
        <v>0</v>
      </c>
      <c r="BL232" s="17" t="s">
        <v>1245</v>
      </c>
      <c r="BM232" s="142" t="s">
        <v>1246</v>
      </c>
    </row>
    <row r="233" spans="2:65" s="1" customFormat="1" ht="11.25">
      <c r="B233" s="32"/>
      <c r="D233" s="144" t="s">
        <v>134</v>
      </c>
      <c r="F233" s="145" t="s">
        <v>1247</v>
      </c>
      <c r="I233" s="146"/>
      <c r="L233" s="32"/>
      <c r="M233" s="147"/>
      <c r="U233" s="56"/>
      <c r="AT233" s="17" t="s">
        <v>134</v>
      </c>
      <c r="AU233" s="17" t="s">
        <v>83</v>
      </c>
    </row>
    <row r="234" spans="2:65" s="1" customFormat="1" ht="21.75" customHeight="1">
      <c r="B234" s="32"/>
      <c r="C234" s="131" t="s">
        <v>453</v>
      </c>
      <c r="D234" s="131" t="s">
        <v>127</v>
      </c>
      <c r="E234" s="132" t="s">
        <v>1248</v>
      </c>
      <c r="F234" s="133" t="s">
        <v>1249</v>
      </c>
      <c r="G234" s="134" t="s">
        <v>423</v>
      </c>
      <c r="H234" s="135">
        <v>1</v>
      </c>
      <c r="I234" s="136"/>
      <c r="J234" s="137">
        <f>ROUND(I234*H234,2)</f>
        <v>0</v>
      </c>
      <c r="K234" s="133" t="s">
        <v>1</v>
      </c>
      <c r="L234" s="32"/>
      <c r="M234" s="138" t="s">
        <v>1</v>
      </c>
      <c r="N234" s="139" t="s">
        <v>38</v>
      </c>
      <c r="P234" s="140">
        <f>O234*H234</f>
        <v>0</v>
      </c>
      <c r="Q234" s="140">
        <v>0</v>
      </c>
      <c r="R234" s="140">
        <f>Q234*H234</f>
        <v>0</v>
      </c>
      <c r="S234" s="140">
        <v>0</v>
      </c>
      <c r="T234" s="140">
        <f>S234*H234</f>
        <v>0</v>
      </c>
      <c r="U234" s="141" t="s">
        <v>1</v>
      </c>
      <c r="AR234" s="142" t="s">
        <v>1245</v>
      </c>
      <c r="AT234" s="142" t="s">
        <v>127</v>
      </c>
      <c r="AU234" s="142" t="s">
        <v>83</v>
      </c>
      <c r="AY234" s="17" t="s">
        <v>125</v>
      </c>
      <c r="BE234" s="143">
        <f>IF(N234="základní",J234,0)</f>
        <v>0</v>
      </c>
      <c r="BF234" s="143">
        <f>IF(N234="snížená",J234,0)</f>
        <v>0</v>
      </c>
      <c r="BG234" s="143">
        <f>IF(N234="zákl. přenesená",J234,0)</f>
        <v>0</v>
      </c>
      <c r="BH234" s="143">
        <f>IF(N234="sníž. přenesená",J234,0)</f>
        <v>0</v>
      </c>
      <c r="BI234" s="143">
        <f>IF(N234="nulová",J234,0)</f>
        <v>0</v>
      </c>
      <c r="BJ234" s="17" t="s">
        <v>81</v>
      </c>
      <c r="BK234" s="143">
        <f>ROUND(I234*H234,2)</f>
        <v>0</v>
      </c>
      <c r="BL234" s="17" t="s">
        <v>1245</v>
      </c>
      <c r="BM234" s="142" t="s">
        <v>1250</v>
      </c>
    </row>
    <row r="235" spans="2:65" s="1" customFormat="1" ht="11.25">
      <c r="B235" s="32"/>
      <c r="D235" s="144" t="s">
        <v>134</v>
      </c>
      <c r="F235" s="145" t="s">
        <v>1251</v>
      </c>
      <c r="I235" s="146"/>
      <c r="L235" s="32"/>
      <c r="M235" s="147"/>
      <c r="U235" s="56"/>
      <c r="AT235" s="17" t="s">
        <v>134</v>
      </c>
      <c r="AU235" s="17" t="s">
        <v>83</v>
      </c>
    </row>
    <row r="236" spans="2:65" s="1" customFormat="1" ht="16.5" customHeight="1">
      <c r="B236" s="32"/>
      <c r="C236" s="131" t="s">
        <v>461</v>
      </c>
      <c r="D236" s="131" t="s">
        <v>127</v>
      </c>
      <c r="E236" s="132" t="s">
        <v>1252</v>
      </c>
      <c r="F236" s="133" t="s">
        <v>1253</v>
      </c>
      <c r="G236" s="134" t="s">
        <v>957</v>
      </c>
      <c r="H236" s="135">
        <v>1</v>
      </c>
      <c r="I236" s="136"/>
      <c r="J236" s="137">
        <f>ROUND(I236*H236,2)</f>
        <v>0</v>
      </c>
      <c r="K236" s="133" t="s">
        <v>1</v>
      </c>
      <c r="L236" s="32"/>
      <c r="M236" s="138" t="s">
        <v>1</v>
      </c>
      <c r="N236" s="139" t="s">
        <v>38</v>
      </c>
      <c r="P236" s="140">
        <f>O236*H236</f>
        <v>0</v>
      </c>
      <c r="Q236" s="140">
        <v>0</v>
      </c>
      <c r="R236" s="140">
        <f>Q236*H236</f>
        <v>0</v>
      </c>
      <c r="S236" s="140">
        <v>0</v>
      </c>
      <c r="T236" s="140">
        <f>S236*H236</f>
        <v>0</v>
      </c>
      <c r="U236" s="141" t="s">
        <v>1</v>
      </c>
      <c r="AR236" s="142" t="s">
        <v>1245</v>
      </c>
      <c r="AT236" s="142" t="s">
        <v>127</v>
      </c>
      <c r="AU236" s="142" t="s">
        <v>83</v>
      </c>
      <c r="AY236" s="17" t="s">
        <v>125</v>
      </c>
      <c r="BE236" s="143">
        <f>IF(N236="základní",J236,0)</f>
        <v>0</v>
      </c>
      <c r="BF236" s="143">
        <f>IF(N236="snížená",J236,0)</f>
        <v>0</v>
      </c>
      <c r="BG236" s="143">
        <f>IF(N236="zákl. přenesená",J236,0)</f>
        <v>0</v>
      </c>
      <c r="BH236" s="143">
        <f>IF(N236="sníž. přenesená",J236,0)</f>
        <v>0</v>
      </c>
      <c r="BI236" s="143">
        <f>IF(N236="nulová",J236,0)</f>
        <v>0</v>
      </c>
      <c r="BJ236" s="17" t="s">
        <v>81</v>
      </c>
      <c r="BK236" s="143">
        <f>ROUND(I236*H236,2)</f>
        <v>0</v>
      </c>
      <c r="BL236" s="17" t="s">
        <v>1245</v>
      </c>
      <c r="BM236" s="142" t="s">
        <v>1254</v>
      </c>
    </row>
    <row r="237" spans="2:65" s="1" customFormat="1" ht="11.25">
      <c r="B237" s="32"/>
      <c r="D237" s="144" t="s">
        <v>134</v>
      </c>
      <c r="F237" s="145" t="s">
        <v>1253</v>
      </c>
      <c r="I237" s="146"/>
      <c r="L237" s="32"/>
      <c r="M237" s="180"/>
      <c r="N237" s="181"/>
      <c r="O237" s="181"/>
      <c r="P237" s="181"/>
      <c r="Q237" s="181"/>
      <c r="R237" s="181"/>
      <c r="S237" s="181"/>
      <c r="T237" s="181"/>
      <c r="U237" s="182"/>
      <c r="AT237" s="17" t="s">
        <v>134</v>
      </c>
      <c r="AU237" s="17" t="s">
        <v>83</v>
      </c>
    </row>
    <row r="238" spans="2:65" s="1" customFormat="1" ht="6.95" customHeight="1">
      <c r="B238" s="44"/>
      <c r="C238" s="45"/>
      <c r="D238" s="45"/>
      <c r="E238" s="45"/>
      <c r="F238" s="45"/>
      <c r="G238" s="45"/>
      <c r="H238" s="45"/>
      <c r="I238" s="45"/>
      <c r="J238" s="45"/>
      <c r="K238" s="45"/>
      <c r="L238" s="32"/>
    </row>
  </sheetData>
  <sheetProtection algorithmName="SHA-512" hashValue="MSYvw25Q9izrC3ljM76GJ3bTvLyIz3QsEv0AtuBjr37wXPAggFkNTwmJV5M/qmbDxdigkrOCf2GTgtpCtFXv0Q==" saltValue="/m20WCyoLnCWdHVzTsIDUCbKSxGa+mqxaKJeRWsKmO3G67thr8HyFiBjD+F1lAPe120GIkNxlFzqNulaToarDQ==" spinCount="100000" sheet="1" objects="1" scenarios="1" formatColumns="0" formatRows="0" autoFilter="0"/>
  <autoFilter ref="C125:K237" xr:uid="{00000000-0009-0000-0000-000003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8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92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4.95" customHeight="1">
      <c r="B4" s="20"/>
      <c r="D4" s="21" t="s">
        <v>93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28" t="str">
        <f>'Rekapitulace stavby'!K6</f>
        <v>Polepy - komunikace</v>
      </c>
      <c r="F7" s="229"/>
      <c r="G7" s="229"/>
      <c r="H7" s="229"/>
      <c r="L7" s="20"/>
    </row>
    <row r="8" spans="2:46" s="1" customFormat="1" ht="12" customHeight="1">
      <c r="B8" s="32"/>
      <c r="D8" s="27" t="s">
        <v>94</v>
      </c>
      <c r="L8" s="32"/>
    </row>
    <row r="9" spans="2:46" s="1" customFormat="1" ht="16.5" customHeight="1">
      <c r="B9" s="32"/>
      <c r="E9" s="190" t="s">
        <v>1255</v>
      </c>
      <c r="F9" s="230"/>
      <c r="G9" s="230"/>
      <c r="H9" s="230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31. 8. 2025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26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27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1" t="str">
        <f>'Rekapitulace stavby'!E14</f>
        <v>Vyplň údaj</v>
      </c>
      <c r="F18" s="212"/>
      <c r="G18" s="212"/>
      <c r="H18" s="212"/>
      <c r="I18" s="27" t="s">
        <v>26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29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26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31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26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32</v>
      </c>
      <c r="L26" s="32"/>
    </row>
    <row r="27" spans="2:12" s="7" customFormat="1" ht="16.5" customHeight="1">
      <c r="B27" s="89"/>
      <c r="E27" s="217" t="s">
        <v>1</v>
      </c>
      <c r="F27" s="217"/>
      <c r="G27" s="217"/>
      <c r="H27" s="217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33</v>
      </c>
      <c r="J30" s="66">
        <f>ROUND(J122,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35</v>
      </c>
      <c r="I32" s="35" t="s">
        <v>34</v>
      </c>
      <c r="J32" s="35" t="s">
        <v>36</v>
      </c>
      <c r="L32" s="32"/>
    </row>
    <row r="33" spans="2:12" s="1" customFormat="1" ht="14.45" customHeight="1">
      <c r="B33" s="32"/>
      <c r="D33" s="55" t="s">
        <v>37</v>
      </c>
      <c r="E33" s="27" t="s">
        <v>38</v>
      </c>
      <c r="F33" s="91">
        <f>ROUND((SUM(BE122:BE183)),  2)</f>
        <v>0</v>
      </c>
      <c r="I33" s="92">
        <v>0.21</v>
      </c>
      <c r="J33" s="91">
        <f>ROUND(((SUM(BE122:BE183))*I33),  2)</f>
        <v>0</v>
      </c>
      <c r="L33" s="32"/>
    </row>
    <row r="34" spans="2:12" s="1" customFormat="1" ht="14.45" customHeight="1">
      <c r="B34" s="32"/>
      <c r="E34" s="27" t="s">
        <v>39</v>
      </c>
      <c r="F34" s="91">
        <f>ROUND((SUM(BF122:BF183)),  2)</f>
        <v>0</v>
      </c>
      <c r="I34" s="92">
        <v>0.12</v>
      </c>
      <c r="J34" s="91">
        <f>ROUND(((SUM(BF122:BF183))*I34),  2)</f>
        <v>0</v>
      </c>
      <c r="L34" s="32"/>
    </row>
    <row r="35" spans="2:12" s="1" customFormat="1" ht="14.45" hidden="1" customHeight="1">
      <c r="B35" s="32"/>
      <c r="E35" s="27" t="s">
        <v>40</v>
      </c>
      <c r="F35" s="91">
        <f>ROUND((SUM(BG122:BG183)),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41</v>
      </c>
      <c r="F36" s="91">
        <f>ROUND((SUM(BH122:BH183)),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42</v>
      </c>
      <c r="F37" s="91">
        <f>ROUND((SUM(BI122:BI183)),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43</v>
      </c>
      <c r="E39" s="57"/>
      <c r="F39" s="57"/>
      <c r="G39" s="95" t="s">
        <v>44</v>
      </c>
      <c r="H39" s="96" t="s">
        <v>45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48</v>
      </c>
      <c r="E61" s="34"/>
      <c r="F61" s="99" t="s">
        <v>49</v>
      </c>
      <c r="G61" s="43" t="s">
        <v>48</v>
      </c>
      <c r="H61" s="34"/>
      <c r="I61" s="34"/>
      <c r="J61" s="100" t="s">
        <v>49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48</v>
      </c>
      <c r="E76" s="34"/>
      <c r="F76" s="99" t="s">
        <v>49</v>
      </c>
      <c r="G76" s="43" t="s">
        <v>48</v>
      </c>
      <c r="H76" s="34"/>
      <c r="I76" s="34"/>
      <c r="J76" s="100" t="s">
        <v>49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28" t="str">
        <f>E7</f>
        <v>Polepy - komunikace</v>
      </c>
      <c r="F85" s="229"/>
      <c r="G85" s="229"/>
      <c r="H85" s="229"/>
      <c r="L85" s="32"/>
    </row>
    <row r="86" spans="2:47" s="1" customFormat="1" ht="12" customHeight="1">
      <c r="B86" s="32"/>
      <c r="C86" s="27" t="s">
        <v>94</v>
      </c>
      <c r="L86" s="32"/>
    </row>
    <row r="87" spans="2:47" s="1" customFormat="1" ht="16.5" customHeight="1">
      <c r="B87" s="32"/>
      <c r="E87" s="190" t="str">
        <f>E9</f>
        <v>999 - vedlejší a ostatní nákaldy stavby</v>
      </c>
      <c r="F87" s="230"/>
      <c r="G87" s="230"/>
      <c r="H87" s="230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2" t="str">
        <f>IF(J12="","",J12)</f>
        <v>31. 8. 2025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 xml:space="preserve"> </v>
      </c>
      <c r="I91" s="27" t="s">
        <v>29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27</v>
      </c>
      <c r="F92" s="25" t="str">
        <f>IF(E18="","",E18)</f>
        <v>Vyplň údaj</v>
      </c>
      <c r="I92" s="27" t="s">
        <v>31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97</v>
      </c>
      <c r="D94" s="93"/>
      <c r="E94" s="93"/>
      <c r="F94" s="93"/>
      <c r="G94" s="93"/>
      <c r="H94" s="93"/>
      <c r="I94" s="93"/>
      <c r="J94" s="102" t="s">
        <v>98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99</v>
      </c>
      <c r="J96" s="66">
        <f>J122</f>
        <v>0</v>
      </c>
      <c r="L96" s="32"/>
      <c r="AU96" s="17" t="s">
        <v>100</v>
      </c>
    </row>
    <row r="97" spans="2:12" s="8" customFormat="1" ht="24.95" customHeight="1">
      <c r="B97" s="104"/>
      <c r="D97" s="105" t="s">
        <v>1064</v>
      </c>
      <c r="E97" s="106"/>
      <c r="F97" s="106"/>
      <c r="G97" s="106"/>
      <c r="H97" s="106"/>
      <c r="I97" s="106"/>
      <c r="J97" s="107">
        <f>J123</f>
        <v>0</v>
      </c>
      <c r="L97" s="104"/>
    </row>
    <row r="98" spans="2:12" s="9" customFormat="1" ht="19.899999999999999" customHeight="1">
      <c r="B98" s="108"/>
      <c r="D98" s="109" t="s">
        <v>1256</v>
      </c>
      <c r="E98" s="110"/>
      <c r="F98" s="110"/>
      <c r="G98" s="110"/>
      <c r="H98" s="110"/>
      <c r="I98" s="110"/>
      <c r="J98" s="111">
        <f>J130</f>
        <v>0</v>
      </c>
      <c r="L98" s="108"/>
    </row>
    <row r="99" spans="2:12" s="9" customFormat="1" ht="19.899999999999999" customHeight="1">
      <c r="B99" s="108"/>
      <c r="D99" s="109" t="s">
        <v>1257</v>
      </c>
      <c r="E99" s="110"/>
      <c r="F99" s="110"/>
      <c r="G99" s="110"/>
      <c r="H99" s="110"/>
      <c r="I99" s="110"/>
      <c r="J99" s="111">
        <f>J133</f>
        <v>0</v>
      </c>
      <c r="L99" s="108"/>
    </row>
    <row r="100" spans="2:12" s="9" customFormat="1" ht="19.899999999999999" customHeight="1">
      <c r="B100" s="108"/>
      <c r="D100" s="109" t="s">
        <v>1258</v>
      </c>
      <c r="E100" s="110"/>
      <c r="F100" s="110"/>
      <c r="G100" s="110"/>
      <c r="H100" s="110"/>
      <c r="I100" s="110"/>
      <c r="J100" s="111">
        <f>J137</f>
        <v>0</v>
      </c>
      <c r="L100" s="108"/>
    </row>
    <row r="101" spans="2:12" s="9" customFormat="1" ht="19.899999999999999" customHeight="1">
      <c r="B101" s="108"/>
      <c r="D101" s="109" t="s">
        <v>1259</v>
      </c>
      <c r="E101" s="110"/>
      <c r="F101" s="110"/>
      <c r="G101" s="110"/>
      <c r="H101" s="110"/>
      <c r="I101" s="110"/>
      <c r="J101" s="111">
        <f>J144</f>
        <v>0</v>
      </c>
      <c r="L101" s="108"/>
    </row>
    <row r="102" spans="2:12" s="9" customFormat="1" ht="19.899999999999999" customHeight="1">
      <c r="B102" s="108"/>
      <c r="D102" s="109" t="s">
        <v>1260</v>
      </c>
      <c r="E102" s="110"/>
      <c r="F102" s="110"/>
      <c r="G102" s="110"/>
      <c r="H102" s="110"/>
      <c r="I102" s="110"/>
      <c r="J102" s="111">
        <f>J177</f>
        <v>0</v>
      </c>
      <c r="L102" s="108"/>
    </row>
    <row r="103" spans="2:12" s="1" customFormat="1" ht="21.75" customHeight="1">
      <c r="B103" s="32"/>
      <c r="L103" s="32"/>
    </row>
    <row r="104" spans="2:12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12" s="1" customFormat="1" ht="6.95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12" s="1" customFormat="1" ht="24.95" customHeight="1">
      <c r="B109" s="32"/>
      <c r="C109" s="21" t="s">
        <v>109</v>
      </c>
      <c r="L109" s="32"/>
    </row>
    <row r="110" spans="2:12" s="1" customFormat="1" ht="6.95" customHeight="1">
      <c r="B110" s="32"/>
      <c r="L110" s="32"/>
    </row>
    <row r="111" spans="2:12" s="1" customFormat="1" ht="12" customHeight="1">
      <c r="B111" s="32"/>
      <c r="C111" s="27" t="s">
        <v>16</v>
      </c>
      <c r="L111" s="32"/>
    </row>
    <row r="112" spans="2:12" s="1" customFormat="1" ht="16.5" customHeight="1">
      <c r="B112" s="32"/>
      <c r="E112" s="228" t="str">
        <f>E7</f>
        <v>Polepy - komunikace</v>
      </c>
      <c r="F112" s="229"/>
      <c r="G112" s="229"/>
      <c r="H112" s="229"/>
      <c r="L112" s="32"/>
    </row>
    <row r="113" spans="2:65" s="1" customFormat="1" ht="12" customHeight="1">
      <c r="B113" s="32"/>
      <c r="C113" s="27" t="s">
        <v>94</v>
      </c>
      <c r="L113" s="32"/>
    </row>
    <row r="114" spans="2:65" s="1" customFormat="1" ht="16.5" customHeight="1">
      <c r="B114" s="32"/>
      <c r="E114" s="190" t="str">
        <f>E9</f>
        <v>999 - vedlejší a ostatní nákaldy stavby</v>
      </c>
      <c r="F114" s="230"/>
      <c r="G114" s="230"/>
      <c r="H114" s="230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F12</f>
        <v xml:space="preserve"> </v>
      </c>
      <c r="I116" s="27" t="s">
        <v>22</v>
      </c>
      <c r="J116" s="52" t="str">
        <f>IF(J12="","",J12)</f>
        <v>31. 8. 2025</v>
      </c>
      <c r="L116" s="32"/>
    </row>
    <row r="117" spans="2:65" s="1" customFormat="1" ht="6.95" customHeight="1">
      <c r="B117" s="32"/>
      <c r="L117" s="32"/>
    </row>
    <row r="118" spans="2:65" s="1" customFormat="1" ht="15.2" customHeight="1">
      <c r="B118" s="32"/>
      <c r="C118" s="27" t="s">
        <v>24</v>
      </c>
      <c r="F118" s="25" t="str">
        <f>E15</f>
        <v xml:space="preserve"> </v>
      </c>
      <c r="I118" s="27" t="s">
        <v>29</v>
      </c>
      <c r="J118" s="30" t="str">
        <f>E21</f>
        <v xml:space="preserve"> </v>
      </c>
      <c r="L118" s="32"/>
    </row>
    <row r="119" spans="2:65" s="1" customFormat="1" ht="15.2" customHeight="1">
      <c r="B119" s="32"/>
      <c r="C119" s="27" t="s">
        <v>27</v>
      </c>
      <c r="F119" s="25" t="str">
        <f>IF(E18="","",E18)</f>
        <v>Vyplň údaj</v>
      </c>
      <c r="I119" s="27" t="s">
        <v>31</v>
      </c>
      <c r="J119" s="30" t="str">
        <f>E24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2"/>
      <c r="C121" s="113" t="s">
        <v>110</v>
      </c>
      <c r="D121" s="114" t="s">
        <v>58</v>
      </c>
      <c r="E121" s="114" t="s">
        <v>54</v>
      </c>
      <c r="F121" s="114" t="s">
        <v>55</v>
      </c>
      <c r="G121" s="114" t="s">
        <v>111</v>
      </c>
      <c r="H121" s="114" t="s">
        <v>112</v>
      </c>
      <c r="I121" s="114" t="s">
        <v>113</v>
      </c>
      <c r="J121" s="114" t="s">
        <v>98</v>
      </c>
      <c r="K121" s="115" t="s">
        <v>114</v>
      </c>
      <c r="L121" s="112"/>
      <c r="M121" s="59" t="s">
        <v>1</v>
      </c>
      <c r="N121" s="60" t="s">
        <v>37</v>
      </c>
      <c r="O121" s="60" t="s">
        <v>115</v>
      </c>
      <c r="P121" s="60" t="s">
        <v>116</v>
      </c>
      <c r="Q121" s="60" t="s">
        <v>117</v>
      </c>
      <c r="R121" s="60" t="s">
        <v>118</v>
      </c>
      <c r="S121" s="60" t="s">
        <v>119</v>
      </c>
      <c r="T121" s="60" t="s">
        <v>120</v>
      </c>
      <c r="U121" s="61" t="s">
        <v>121</v>
      </c>
    </row>
    <row r="122" spans="2:65" s="1" customFormat="1" ht="22.9" customHeight="1">
      <c r="B122" s="32"/>
      <c r="C122" s="64" t="s">
        <v>122</v>
      </c>
      <c r="J122" s="116">
        <f>BK122</f>
        <v>0</v>
      </c>
      <c r="L122" s="32"/>
      <c r="M122" s="62"/>
      <c r="N122" s="53"/>
      <c r="O122" s="53"/>
      <c r="P122" s="117">
        <f>P123</f>
        <v>0</v>
      </c>
      <c r="Q122" s="53"/>
      <c r="R122" s="117">
        <f>R123</f>
        <v>0</v>
      </c>
      <c r="S122" s="53"/>
      <c r="T122" s="117">
        <f>T123</f>
        <v>0</v>
      </c>
      <c r="U122" s="54"/>
      <c r="AT122" s="17" t="s">
        <v>72</v>
      </c>
      <c r="AU122" s="17" t="s">
        <v>100</v>
      </c>
      <c r="BK122" s="118">
        <f>BK123</f>
        <v>0</v>
      </c>
    </row>
    <row r="123" spans="2:65" s="11" customFormat="1" ht="25.9" customHeight="1">
      <c r="B123" s="119"/>
      <c r="D123" s="120" t="s">
        <v>72</v>
      </c>
      <c r="E123" s="121" t="s">
        <v>1239</v>
      </c>
      <c r="F123" s="121" t="s">
        <v>1240</v>
      </c>
      <c r="I123" s="122"/>
      <c r="J123" s="123">
        <f>BK123</f>
        <v>0</v>
      </c>
      <c r="L123" s="119"/>
      <c r="M123" s="124"/>
      <c r="P123" s="125">
        <f>P124+SUM(P125:P130)+P133+P137+P144+P177</f>
        <v>0</v>
      </c>
      <c r="R123" s="125">
        <f>R124+SUM(R125:R130)+R133+R137+R144+R177</f>
        <v>0</v>
      </c>
      <c r="T123" s="125">
        <f>T124+SUM(T125:T130)+T133+T137+T144+T177</f>
        <v>0</v>
      </c>
      <c r="U123" s="126"/>
      <c r="AR123" s="120" t="s">
        <v>171</v>
      </c>
      <c r="AT123" s="127" t="s">
        <v>72</v>
      </c>
      <c r="AU123" s="127" t="s">
        <v>73</v>
      </c>
      <c r="AY123" s="120" t="s">
        <v>125</v>
      </c>
      <c r="BK123" s="128">
        <f>BK124+SUM(BK125:BK130)+BK133+BK137+BK144+BK177</f>
        <v>0</v>
      </c>
    </row>
    <row r="124" spans="2:65" s="1" customFormat="1" ht="24.2" customHeight="1">
      <c r="B124" s="32"/>
      <c r="C124" s="131" t="s">
        <v>81</v>
      </c>
      <c r="D124" s="131" t="s">
        <v>127</v>
      </c>
      <c r="E124" s="132" t="s">
        <v>1261</v>
      </c>
      <c r="F124" s="133" t="s">
        <v>1262</v>
      </c>
      <c r="G124" s="134" t="s">
        <v>1263</v>
      </c>
      <c r="H124" s="135">
        <v>1</v>
      </c>
      <c r="I124" s="136"/>
      <c r="J124" s="137">
        <f>ROUND(I124*H124,2)</f>
        <v>0</v>
      </c>
      <c r="K124" s="133" t="s">
        <v>1</v>
      </c>
      <c r="L124" s="32"/>
      <c r="M124" s="138" t="s">
        <v>1</v>
      </c>
      <c r="N124" s="139" t="s">
        <v>38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0">
        <f>S124*H124</f>
        <v>0</v>
      </c>
      <c r="U124" s="141" t="s">
        <v>1</v>
      </c>
      <c r="AR124" s="142" t="s">
        <v>132</v>
      </c>
      <c r="AT124" s="142" t="s">
        <v>127</v>
      </c>
      <c r="AU124" s="142" t="s">
        <v>81</v>
      </c>
      <c r="AY124" s="17" t="s">
        <v>125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7" t="s">
        <v>81</v>
      </c>
      <c r="BK124" s="143">
        <f>ROUND(I124*H124,2)</f>
        <v>0</v>
      </c>
      <c r="BL124" s="17" t="s">
        <v>132</v>
      </c>
      <c r="BM124" s="142" t="s">
        <v>1264</v>
      </c>
    </row>
    <row r="125" spans="2:65" s="1" customFormat="1" ht="11.25">
      <c r="B125" s="32"/>
      <c r="D125" s="144" t="s">
        <v>134</v>
      </c>
      <c r="F125" s="145" t="s">
        <v>1262</v>
      </c>
      <c r="I125" s="146"/>
      <c r="L125" s="32"/>
      <c r="M125" s="147"/>
      <c r="U125" s="56"/>
      <c r="AT125" s="17" t="s">
        <v>134</v>
      </c>
      <c r="AU125" s="17" t="s">
        <v>81</v>
      </c>
    </row>
    <row r="126" spans="2:65" s="1" customFormat="1" ht="16.5" customHeight="1">
      <c r="B126" s="32"/>
      <c r="C126" s="131" t="s">
        <v>83</v>
      </c>
      <c r="D126" s="131" t="s">
        <v>127</v>
      </c>
      <c r="E126" s="132" t="s">
        <v>1265</v>
      </c>
      <c r="F126" s="133" t="s">
        <v>1266</v>
      </c>
      <c r="G126" s="134" t="s">
        <v>1263</v>
      </c>
      <c r="H126" s="135">
        <v>1</v>
      </c>
      <c r="I126" s="136"/>
      <c r="J126" s="137">
        <f>ROUND(I126*H126,2)</f>
        <v>0</v>
      </c>
      <c r="K126" s="133" t="s">
        <v>1</v>
      </c>
      <c r="L126" s="32"/>
      <c r="M126" s="138" t="s">
        <v>1</v>
      </c>
      <c r="N126" s="139" t="s">
        <v>38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0">
        <f>S126*H126</f>
        <v>0</v>
      </c>
      <c r="U126" s="141" t="s">
        <v>1</v>
      </c>
      <c r="AR126" s="142" t="s">
        <v>132</v>
      </c>
      <c r="AT126" s="142" t="s">
        <v>127</v>
      </c>
      <c r="AU126" s="142" t="s">
        <v>81</v>
      </c>
      <c r="AY126" s="17" t="s">
        <v>125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7" t="s">
        <v>81</v>
      </c>
      <c r="BK126" s="143">
        <f>ROUND(I126*H126,2)</f>
        <v>0</v>
      </c>
      <c r="BL126" s="17" t="s">
        <v>132</v>
      </c>
      <c r="BM126" s="142" t="s">
        <v>1267</v>
      </c>
    </row>
    <row r="127" spans="2:65" s="1" customFormat="1" ht="11.25">
      <c r="B127" s="32"/>
      <c r="D127" s="144" t="s">
        <v>134</v>
      </c>
      <c r="F127" s="145" t="s">
        <v>1266</v>
      </c>
      <c r="I127" s="146"/>
      <c r="L127" s="32"/>
      <c r="M127" s="147"/>
      <c r="U127" s="56"/>
      <c r="AT127" s="17" t="s">
        <v>134</v>
      </c>
      <c r="AU127" s="17" t="s">
        <v>81</v>
      </c>
    </row>
    <row r="128" spans="2:65" s="1" customFormat="1" ht="16.5" customHeight="1">
      <c r="B128" s="32"/>
      <c r="C128" s="131" t="s">
        <v>149</v>
      </c>
      <c r="D128" s="131" t="s">
        <v>127</v>
      </c>
      <c r="E128" s="132" t="s">
        <v>1268</v>
      </c>
      <c r="F128" s="133" t="s">
        <v>1269</v>
      </c>
      <c r="G128" s="134" t="s">
        <v>1263</v>
      </c>
      <c r="H128" s="135">
        <v>1</v>
      </c>
      <c r="I128" s="136"/>
      <c r="J128" s="137">
        <f>ROUND(I128*H128,2)</f>
        <v>0</v>
      </c>
      <c r="K128" s="133" t="s">
        <v>1</v>
      </c>
      <c r="L128" s="32"/>
      <c r="M128" s="138" t="s">
        <v>1</v>
      </c>
      <c r="N128" s="139" t="s">
        <v>38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0">
        <f>S128*H128</f>
        <v>0</v>
      </c>
      <c r="U128" s="141" t="s">
        <v>1</v>
      </c>
      <c r="AR128" s="142" t="s">
        <v>132</v>
      </c>
      <c r="AT128" s="142" t="s">
        <v>127</v>
      </c>
      <c r="AU128" s="142" t="s">
        <v>81</v>
      </c>
      <c r="AY128" s="17" t="s">
        <v>125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7" t="s">
        <v>81</v>
      </c>
      <c r="BK128" s="143">
        <f>ROUND(I128*H128,2)</f>
        <v>0</v>
      </c>
      <c r="BL128" s="17" t="s">
        <v>132</v>
      </c>
      <c r="BM128" s="142" t="s">
        <v>1270</v>
      </c>
    </row>
    <row r="129" spans="2:65" s="1" customFormat="1" ht="11.25">
      <c r="B129" s="32"/>
      <c r="D129" s="144" t="s">
        <v>134</v>
      </c>
      <c r="F129" s="145" t="s">
        <v>1269</v>
      </c>
      <c r="I129" s="146"/>
      <c r="L129" s="32"/>
      <c r="M129" s="147"/>
      <c r="U129" s="56"/>
      <c r="AT129" s="17" t="s">
        <v>134</v>
      </c>
      <c r="AU129" s="17" t="s">
        <v>81</v>
      </c>
    </row>
    <row r="130" spans="2:65" s="11" customFormat="1" ht="22.9" customHeight="1">
      <c r="B130" s="119"/>
      <c r="D130" s="120" t="s">
        <v>72</v>
      </c>
      <c r="E130" s="129" t="s">
        <v>1241</v>
      </c>
      <c r="F130" s="129" t="s">
        <v>1271</v>
      </c>
      <c r="I130" s="122"/>
      <c r="J130" s="130">
        <f>BK130</f>
        <v>0</v>
      </c>
      <c r="L130" s="119"/>
      <c r="M130" s="124"/>
      <c r="P130" s="125">
        <f>SUM(P131:P132)</f>
        <v>0</v>
      </c>
      <c r="R130" s="125">
        <f>SUM(R131:R132)</f>
        <v>0</v>
      </c>
      <c r="T130" s="125">
        <f>SUM(T131:T132)</f>
        <v>0</v>
      </c>
      <c r="U130" s="126"/>
      <c r="AR130" s="120" t="s">
        <v>171</v>
      </c>
      <c r="AT130" s="127" t="s">
        <v>72</v>
      </c>
      <c r="AU130" s="127" t="s">
        <v>81</v>
      </c>
      <c r="AY130" s="120" t="s">
        <v>125</v>
      </c>
      <c r="BK130" s="128">
        <f>SUM(BK131:BK132)</f>
        <v>0</v>
      </c>
    </row>
    <row r="131" spans="2:65" s="1" customFormat="1" ht="16.5" customHeight="1">
      <c r="B131" s="32"/>
      <c r="C131" s="131" t="s">
        <v>132</v>
      </c>
      <c r="D131" s="131" t="s">
        <v>127</v>
      </c>
      <c r="E131" s="132" t="s">
        <v>1272</v>
      </c>
      <c r="F131" s="133" t="s">
        <v>1273</v>
      </c>
      <c r="G131" s="134" t="s">
        <v>1263</v>
      </c>
      <c r="H131" s="135">
        <v>1</v>
      </c>
      <c r="I131" s="136"/>
      <c r="J131" s="137">
        <f>ROUND(I131*H131,2)</f>
        <v>0</v>
      </c>
      <c r="K131" s="133" t="s">
        <v>1</v>
      </c>
      <c r="L131" s="32"/>
      <c r="M131" s="138" t="s">
        <v>1</v>
      </c>
      <c r="N131" s="139" t="s">
        <v>38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0">
        <f>S131*H131</f>
        <v>0</v>
      </c>
      <c r="U131" s="141" t="s">
        <v>1</v>
      </c>
      <c r="AR131" s="142" t="s">
        <v>132</v>
      </c>
      <c r="AT131" s="142" t="s">
        <v>127</v>
      </c>
      <c r="AU131" s="142" t="s">
        <v>83</v>
      </c>
      <c r="AY131" s="17" t="s">
        <v>125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7" t="s">
        <v>81</v>
      </c>
      <c r="BK131" s="143">
        <f>ROUND(I131*H131,2)</f>
        <v>0</v>
      </c>
      <c r="BL131" s="17" t="s">
        <v>132</v>
      </c>
      <c r="BM131" s="142" t="s">
        <v>1274</v>
      </c>
    </row>
    <row r="132" spans="2:65" s="1" customFormat="1" ht="11.25">
      <c r="B132" s="32"/>
      <c r="D132" s="144" t="s">
        <v>134</v>
      </c>
      <c r="F132" s="145" t="s">
        <v>1273</v>
      </c>
      <c r="I132" s="146"/>
      <c r="L132" s="32"/>
      <c r="M132" s="147"/>
      <c r="U132" s="56"/>
      <c r="AT132" s="17" t="s">
        <v>134</v>
      </c>
      <c r="AU132" s="17" t="s">
        <v>83</v>
      </c>
    </row>
    <row r="133" spans="2:65" s="11" customFormat="1" ht="22.9" customHeight="1">
      <c r="B133" s="119"/>
      <c r="D133" s="120" t="s">
        <v>72</v>
      </c>
      <c r="E133" s="129" t="s">
        <v>1275</v>
      </c>
      <c r="F133" s="129" t="s">
        <v>1276</v>
      </c>
      <c r="I133" s="122"/>
      <c r="J133" s="130">
        <f>BK133</f>
        <v>0</v>
      </c>
      <c r="L133" s="119"/>
      <c r="M133" s="124"/>
      <c r="P133" s="125">
        <f>SUM(P134:P136)</f>
        <v>0</v>
      </c>
      <c r="R133" s="125">
        <f>SUM(R134:R136)</f>
        <v>0</v>
      </c>
      <c r="T133" s="125">
        <f>SUM(T134:T136)</f>
        <v>0</v>
      </c>
      <c r="U133" s="126"/>
      <c r="AR133" s="120" t="s">
        <v>171</v>
      </c>
      <c r="AT133" s="127" t="s">
        <v>72</v>
      </c>
      <c r="AU133" s="127" t="s">
        <v>81</v>
      </c>
      <c r="AY133" s="120" t="s">
        <v>125</v>
      </c>
      <c r="BK133" s="128">
        <f>SUM(BK134:BK136)</f>
        <v>0</v>
      </c>
    </row>
    <row r="134" spans="2:65" s="1" customFormat="1" ht="16.5" customHeight="1">
      <c r="B134" s="32"/>
      <c r="C134" s="131" t="s">
        <v>171</v>
      </c>
      <c r="D134" s="131" t="s">
        <v>127</v>
      </c>
      <c r="E134" s="132" t="s">
        <v>1277</v>
      </c>
      <c r="F134" s="133" t="s">
        <v>1276</v>
      </c>
      <c r="G134" s="134" t="s">
        <v>1278</v>
      </c>
      <c r="H134" s="135">
        <v>2</v>
      </c>
      <c r="I134" s="136"/>
      <c r="J134" s="137">
        <f>ROUND(I134*H134,2)</f>
        <v>0</v>
      </c>
      <c r="K134" s="133" t="s">
        <v>868</v>
      </c>
      <c r="L134" s="32"/>
      <c r="M134" s="138" t="s">
        <v>1</v>
      </c>
      <c r="N134" s="139" t="s">
        <v>38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0">
        <f>S134*H134</f>
        <v>0</v>
      </c>
      <c r="U134" s="141" t="s">
        <v>1</v>
      </c>
      <c r="AR134" s="142" t="s">
        <v>1245</v>
      </c>
      <c r="AT134" s="142" t="s">
        <v>127</v>
      </c>
      <c r="AU134" s="142" t="s">
        <v>83</v>
      </c>
      <c r="AY134" s="17" t="s">
        <v>125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7" t="s">
        <v>81</v>
      </c>
      <c r="BK134" s="143">
        <f>ROUND(I134*H134,2)</f>
        <v>0</v>
      </c>
      <c r="BL134" s="17" t="s">
        <v>1245</v>
      </c>
      <c r="BM134" s="142" t="s">
        <v>1279</v>
      </c>
    </row>
    <row r="135" spans="2:65" s="1" customFormat="1" ht="11.25">
      <c r="B135" s="32"/>
      <c r="D135" s="144" t="s">
        <v>134</v>
      </c>
      <c r="F135" s="145" t="s">
        <v>1276</v>
      </c>
      <c r="I135" s="146"/>
      <c r="L135" s="32"/>
      <c r="M135" s="147"/>
      <c r="U135" s="56"/>
      <c r="AT135" s="17" t="s">
        <v>134</v>
      </c>
      <c r="AU135" s="17" t="s">
        <v>83</v>
      </c>
    </row>
    <row r="136" spans="2:65" s="1" customFormat="1" ht="11.25">
      <c r="B136" s="32"/>
      <c r="D136" s="148" t="s">
        <v>136</v>
      </c>
      <c r="F136" s="149" t="s">
        <v>1280</v>
      </c>
      <c r="I136" s="146"/>
      <c r="L136" s="32"/>
      <c r="M136" s="147"/>
      <c r="U136" s="56"/>
      <c r="AT136" s="17" t="s">
        <v>136</v>
      </c>
      <c r="AU136" s="17" t="s">
        <v>83</v>
      </c>
    </row>
    <row r="137" spans="2:65" s="11" customFormat="1" ht="22.9" customHeight="1">
      <c r="B137" s="119"/>
      <c r="D137" s="120" t="s">
        <v>72</v>
      </c>
      <c r="E137" s="129" t="s">
        <v>1281</v>
      </c>
      <c r="F137" s="129" t="s">
        <v>1282</v>
      </c>
      <c r="I137" s="122"/>
      <c r="J137" s="130">
        <f>BK137</f>
        <v>0</v>
      </c>
      <c r="L137" s="119"/>
      <c r="M137" s="124"/>
      <c r="P137" s="125">
        <f>SUM(P138:P143)</f>
        <v>0</v>
      </c>
      <c r="R137" s="125">
        <f>SUM(R138:R143)</f>
        <v>0</v>
      </c>
      <c r="T137" s="125">
        <f>SUM(T138:T143)</f>
        <v>0</v>
      </c>
      <c r="U137" s="126"/>
      <c r="AR137" s="120" t="s">
        <v>171</v>
      </c>
      <c r="AT137" s="127" t="s">
        <v>72</v>
      </c>
      <c r="AU137" s="127" t="s">
        <v>81</v>
      </c>
      <c r="AY137" s="120" t="s">
        <v>125</v>
      </c>
      <c r="BK137" s="128">
        <f>SUM(BK138:BK143)</f>
        <v>0</v>
      </c>
    </row>
    <row r="138" spans="2:65" s="1" customFormat="1" ht="16.5" customHeight="1">
      <c r="B138" s="32"/>
      <c r="C138" s="131" t="s">
        <v>179</v>
      </c>
      <c r="D138" s="131" t="s">
        <v>127</v>
      </c>
      <c r="E138" s="132" t="s">
        <v>1283</v>
      </c>
      <c r="F138" s="133" t="s">
        <v>1284</v>
      </c>
      <c r="G138" s="134" t="s">
        <v>1263</v>
      </c>
      <c r="H138" s="135">
        <v>1</v>
      </c>
      <c r="I138" s="136"/>
      <c r="J138" s="137">
        <f>ROUND(I138*H138,2)</f>
        <v>0</v>
      </c>
      <c r="K138" s="133" t="s">
        <v>1</v>
      </c>
      <c r="L138" s="32"/>
      <c r="M138" s="138" t="s">
        <v>1</v>
      </c>
      <c r="N138" s="139" t="s">
        <v>38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0">
        <f>S138*H138</f>
        <v>0</v>
      </c>
      <c r="U138" s="141" t="s">
        <v>1</v>
      </c>
      <c r="AR138" s="142" t="s">
        <v>132</v>
      </c>
      <c r="AT138" s="142" t="s">
        <v>127</v>
      </c>
      <c r="AU138" s="142" t="s">
        <v>83</v>
      </c>
      <c r="AY138" s="17" t="s">
        <v>125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7" t="s">
        <v>81</v>
      </c>
      <c r="BK138" s="143">
        <f>ROUND(I138*H138,2)</f>
        <v>0</v>
      </c>
      <c r="BL138" s="17" t="s">
        <v>132</v>
      </c>
      <c r="BM138" s="142" t="s">
        <v>1285</v>
      </c>
    </row>
    <row r="139" spans="2:65" s="1" customFormat="1" ht="11.25">
      <c r="B139" s="32"/>
      <c r="D139" s="144" t="s">
        <v>134</v>
      </c>
      <c r="F139" s="145" t="s">
        <v>1284</v>
      </c>
      <c r="I139" s="146"/>
      <c r="L139" s="32"/>
      <c r="M139" s="147"/>
      <c r="U139" s="56"/>
      <c r="AT139" s="17" t="s">
        <v>134</v>
      </c>
      <c r="AU139" s="17" t="s">
        <v>83</v>
      </c>
    </row>
    <row r="140" spans="2:65" s="1" customFormat="1" ht="16.5" customHeight="1">
      <c r="B140" s="32"/>
      <c r="C140" s="131" t="s">
        <v>189</v>
      </c>
      <c r="D140" s="131" t="s">
        <v>127</v>
      </c>
      <c r="E140" s="132" t="s">
        <v>1286</v>
      </c>
      <c r="F140" s="133" t="s">
        <v>1287</v>
      </c>
      <c r="G140" s="134" t="s">
        <v>1288</v>
      </c>
      <c r="H140" s="135">
        <v>1</v>
      </c>
      <c r="I140" s="136"/>
      <c r="J140" s="137">
        <f>ROUND(I140*H140,2)</f>
        <v>0</v>
      </c>
      <c r="K140" s="133" t="s">
        <v>1</v>
      </c>
      <c r="L140" s="32"/>
      <c r="M140" s="138" t="s">
        <v>1</v>
      </c>
      <c r="N140" s="139" t="s">
        <v>38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0">
        <f>S140*H140</f>
        <v>0</v>
      </c>
      <c r="U140" s="141" t="s">
        <v>1</v>
      </c>
      <c r="AR140" s="142" t="s">
        <v>132</v>
      </c>
      <c r="AT140" s="142" t="s">
        <v>127</v>
      </c>
      <c r="AU140" s="142" t="s">
        <v>83</v>
      </c>
      <c r="AY140" s="17" t="s">
        <v>125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7" t="s">
        <v>81</v>
      </c>
      <c r="BK140" s="143">
        <f>ROUND(I140*H140,2)</f>
        <v>0</v>
      </c>
      <c r="BL140" s="17" t="s">
        <v>132</v>
      </c>
      <c r="BM140" s="142" t="s">
        <v>1289</v>
      </c>
    </row>
    <row r="141" spans="2:65" s="1" customFormat="1" ht="11.25">
      <c r="B141" s="32"/>
      <c r="D141" s="144" t="s">
        <v>134</v>
      </c>
      <c r="F141" s="145" t="s">
        <v>1287</v>
      </c>
      <c r="I141" s="146"/>
      <c r="L141" s="32"/>
      <c r="M141" s="147"/>
      <c r="U141" s="56"/>
      <c r="AT141" s="17" t="s">
        <v>134</v>
      </c>
      <c r="AU141" s="17" t="s">
        <v>83</v>
      </c>
    </row>
    <row r="142" spans="2:65" s="13" customFormat="1" ht="11.25">
      <c r="B142" s="156"/>
      <c r="D142" s="144" t="s">
        <v>138</v>
      </c>
      <c r="E142" s="157" t="s">
        <v>1</v>
      </c>
      <c r="F142" s="158" t="s">
        <v>81</v>
      </c>
      <c r="H142" s="159">
        <v>1</v>
      </c>
      <c r="I142" s="160"/>
      <c r="L142" s="156"/>
      <c r="M142" s="161"/>
      <c r="U142" s="162"/>
      <c r="AT142" s="157" t="s">
        <v>138</v>
      </c>
      <c r="AU142" s="157" t="s">
        <v>83</v>
      </c>
      <c r="AV142" s="13" t="s">
        <v>83</v>
      </c>
      <c r="AW142" s="13" t="s">
        <v>30</v>
      </c>
      <c r="AX142" s="13" t="s">
        <v>73</v>
      </c>
      <c r="AY142" s="157" t="s">
        <v>125</v>
      </c>
    </row>
    <row r="143" spans="2:65" s="14" customFormat="1" ht="11.25">
      <c r="B143" s="163"/>
      <c r="D143" s="144" t="s">
        <v>138</v>
      </c>
      <c r="E143" s="164" t="s">
        <v>1</v>
      </c>
      <c r="F143" s="165" t="s">
        <v>141</v>
      </c>
      <c r="H143" s="166">
        <v>1</v>
      </c>
      <c r="I143" s="167"/>
      <c r="L143" s="163"/>
      <c r="M143" s="168"/>
      <c r="U143" s="169"/>
      <c r="AT143" s="164" t="s">
        <v>138</v>
      </c>
      <c r="AU143" s="164" t="s">
        <v>83</v>
      </c>
      <c r="AV143" s="14" t="s">
        <v>132</v>
      </c>
      <c r="AW143" s="14" t="s">
        <v>30</v>
      </c>
      <c r="AX143" s="14" t="s">
        <v>81</v>
      </c>
      <c r="AY143" s="164" t="s">
        <v>125</v>
      </c>
    </row>
    <row r="144" spans="2:65" s="11" customFormat="1" ht="22.9" customHeight="1">
      <c r="B144" s="119"/>
      <c r="D144" s="120" t="s">
        <v>72</v>
      </c>
      <c r="E144" s="129" t="s">
        <v>1290</v>
      </c>
      <c r="F144" s="129" t="s">
        <v>1291</v>
      </c>
      <c r="I144" s="122"/>
      <c r="J144" s="130">
        <f>BK144</f>
        <v>0</v>
      </c>
      <c r="L144" s="119"/>
      <c r="M144" s="124"/>
      <c r="P144" s="125">
        <f>SUM(P145:P176)</f>
        <v>0</v>
      </c>
      <c r="R144" s="125">
        <f>SUM(R145:R176)</f>
        <v>0</v>
      </c>
      <c r="T144" s="125">
        <f>SUM(T145:T176)</f>
        <v>0</v>
      </c>
      <c r="U144" s="126"/>
      <c r="AR144" s="120" t="s">
        <v>171</v>
      </c>
      <c r="AT144" s="127" t="s">
        <v>72</v>
      </c>
      <c r="AU144" s="127" t="s">
        <v>81</v>
      </c>
      <c r="AY144" s="120" t="s">
        <v>125</v>
      </c>
      <c r="BK144" s="128">
        <f>SUM(BK145:BK176)</f>
        <v>0</v>
      </c>
    </row>
    <row r="145" spans="2:65" s="1" customFormat="1" ht="16.5" customHeight="1">
      <c r="B145" s="32"/>
      <c r="C145" s="131" t="s">
        <v>194</v>
      </c>
      <c r="D145" s="131" t="s">
        <v>127</v>
      </c>
      <c r="E145" s="132" t="s">
        <v>1292</v>
      </c>
      <c r="F145" s="133" t="s">
        <v>1293</v>
      </c>
      <c r="G145" s="134" t="s">
        <v>1294</v>
      </c>
      <c r="H145" s="135">
        <v>1</v>
      </c>
      <c r="I145" s="136"/>
      <c r="J145" s="137">
        <f>ROUND(I145*H145,2)</f>
        <v>0</v>
      </c>
      <c r="K145" s="133" t="s">
        <v>1</v>
      </c>
      <c r="L145" s="32"/>
      <c r="M145" s="138" t="s">
        <v>1</v>
      </c>
      <c r="N145" s="139" t="s">
        <v>38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0">
        <f>S145*H145</f>
        <v>0</v>
      </c>
      <c r="U145" s="141" t="s">
        <v>1</v>
      </c>
      <c r="AR145" s="142" t="s">
        <v>132</v>
      </c>
      <c r="AT145" s="142" t="s">
        <v>127</v>
      </c>
      <c r="AU145" s="142" t="s">
        <v>83</v>
      </c>
      <c r="AY145" s="17" t="s">
        <v>125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7" t="s">
        <v>81</v>
      </c>
      <c r="BK145" s="143">
        <f>ROUND(I145*H145,2)</f>
        <v>0</v>
      </c>
      <c r="BL145" s="17" t="s">
        <v>132</v>
      </c>
      <c r="BM145" s="142" t="s">
        <v>1295</v>
      </c>
    </row>
    <row r="146" spans="2:65" s="1" customFormat="1" ht="11.25">
      <c r="B146" s="32"/>
      <c r="D146" s="144" t="s">
        <v>134</v>
      </c>
      <c r="F146" s="145" t="s">
        <v>1293</v>
      </c>
      <c r="I146" s="146"/>
      <c r="L146" s="32"/>
      <c r="M146" s="147"/>
      <c r="U146" s="56"/>
      <c r="AT146" s="17" t="s">
        <v>134</v>
      </c>
      <c r="AU146" s="17" t="s">
        <v>83</v>
      </c>
    </row>
    <row r="147" spans="2:65" s="12" customFormat="1" ht="11.25">
      <c r="B147" s="150"/>
      <c r="D147" s="144" t="s">
        <v>138</v>
      </c>
      <c r="E147" s="151" t="s">
        <v>1</v>
      </c>
      <c r="F147" s="152" t="s">
        <v>1296</v>
      </c>
      <c r="H147" s="151" t="s">
        <v>1</v>
      </c>
      <c r="I147" s="153"/>
      <c r="L147" s="150"/>
      <c r="M147" s="154"/>
      <c r="U147" s="155"/>
      <c r="AT147" s="151" t="s">
        <v>138</v>
      </c>
      <c r="AU147" s="151" t="s">
        <v>83</v>
      </c>
      <c r="AV147" s="12" t="s">
        <v>81</v>
      </c>
      <c r="AW147" s="12" t="s">
        <v>30</v>
      </c>
      <c r="AX147" s="12" t="s">
        <v>73</v>
      </c>
      <c r="AY147" s="151" t="s">
        <v>125</v>
      </c>
    </row>
    <row r="148" spans="2:65" s="12" customFormat="1" ht="33.75">
      <c r="B148" s="150"/>
      <c r="D148" s="144" t="s">
        <v>138</v>
      </c>
      <c r="E148" s="151" t="s">
        <v>1</v>
      </c>
      <c r="F148" s="152" t="s">
        <v>1297</v>
      </c>
      <c r="H148" s="151" t="s">
        <v>1</v>
      </c>
      <c r="I148" s="153"/>
      <c r="L148" s="150"/>
      <c r="M148" s="154"/>
      <c r="U148" s="155"/>
      <c r="AT148" s="151" t="s">
        <v>138</v>
      </c>
      <c r="AU148" s="151" t="s">
        <v>83</v>
      </c>
      <c r="AV148" s="12" t="s">
        <v>81</v>
      </c>
      <c r="AW148" s="12" t="s">
        <v>30</v>
      </c>
      <c r="AX148" s="12" t="s">
        <v>73</v>
      </c>
      <c r="AY148" s="151" t="s">
        <v>125</v>
      </c>
    </row>
    <row r="149" spans="2:65" s="12" customFormat="1" ht="22.5">
      <c r="B149" s="150"/>
      <c r="D149" s="144" t="s">
        <v>138</v>
      </c>
      <c r="E149" s="151" t="s">
        <v>1</v>
      </c>
      <c r="F149" s="152" t="s">
        <v>1298</v>
      </c>
      <c r="H149" s="151" t="s">
        <v>1</v>
      </c>
      <c r="I149" s="153"/>
      <c r="L149" s="150"/>
      <c r="M149" s="154"/>
      <c r="U149" s="155"/>
      <c r="AT149" s="151" t="s">
        <v>138</v>
      </c>
      <c r="AU149" s="151" t="s">
        <v>83</v>
      </c>
      <c r="AV149" s="12" t="s">
        <v>81</v>
      </c>
      <c r="AW149" s="12" t="s">
        <v>30</v>
      </c>
      <c r="AX149" s="12" t="s">
        <v>73</v>
      </c>
      <c r="AY149" s="151" t="s">
        <v>125</v>
      </c>
    </row>
    <row r="150" spans="2:65" s="12" customFormat="1" ht="22.5">
      <c r="B150" s="150"/>
      <c r="D150" s="144" t="s">
        <v>138</v>
      </c>
      <c r="E150" s="151" t="s">
        <v>1</v>
      </c>
      <c r="F150" s="152" t="s">
        <v>1299</v>
      </c>
      <c r="H150" s="151" t="s">
        <v>1</v>
      </c>
      <c r="I150" s="153"/>
      <c r="L150" s="150"/>
      <c r="M150" s="154"/>
      <c r="U150" s="155"/>
      <c r="AT150" s="151" t="s">
        <v>138</v>
      </c>
      <c r="AU150" s="151" t="s">
        <v>83</v>
      </c>
      <c r="AV150" s="12" t="s">
        <v>81</v>
      </c>
      <c r="AW150" s="12" t="s">
        <v>30</v>
      </c>
      <c r="AX150" s="12" t="s">
        <v>73</v>
      </c>
      <c r="AY150" s="151" t="s">
        <v>125</v>
      </c>
    </row>
    <row r="151" spans="2:65" s="12" customFormat="1" ht="33.75">
      <c r="B151" s="150"/>
      <c r="D151" s="144" t="s">
        <v>138</v>
      </c>
      <c r="E151" s="151" t="s">
        <v>1</v>
      </c>
      <c r="F151" s="152" t="s">
        <v>1300</v>
      </c>
      <c r="H151" s="151" t="s">
        <v>1</v>
      </c>
      <c r="I151" s="153"/>
      <c r="L151" s="150"/>
      <c r="M151" s="154"/>
      <c r="U151" s="155"/>
      <c r="AT151" s="151" t="s">
        <v>138</v>
      </c>
      <c r="AU151" s="151" t="s">
        <v>83</v>
      </c>
      <c r="AV151" s="12" t="s">
        <v>81</v>
      </c>
      <c r="AW151" s="12" t="s">
        <v>30</v>
      </c>
      <c r="AX151" s="12" t="s">
        <v>73</v>
      </c>
      <c r="AY151" s="151" t="s">
        <v>125</v>
      </c>
    </row>
    <row r="152" spans="2:65" s="12" customFormat="1" ht="11.25">
      <c r="B152" s="150"/>
      <c r="D152" s="144" t="s">
        <v>138</v>
      </c>
      <c r="E152" s="151" t="s">
        <v>1</v>
      </c>
      <c r="F152" s="152" t="s">
        <v>1301</v>
      </c>
      <c r="H152" s="151" t="s">
        <v>1</v>
      </c>
      <c r="I152" s="153"/>
      <c r="L152" s="150"/>
      <c r="M152" s="154"/>
      <c r="U152" s="155"/>
      <c r="AT152" s="151" t="s">
        <v>138</v>
      </c>
      <c r="AU152" s="151" t="s">
        <v>83</v>
      </c>
      <c r="AV152" s="12" t="s">
        <v>81</v>
      </c>
      <c r="AW152" s="12" t="s">
        <v>30</v>
      </c>
      <c r="AX152" s="12" t="s">
        <v>73</v>
      </c>
      <c r="AY152" s="151" t="s">
        <v>125</v>
      </c>
    </row>
    <row r="153" spans="2:65" s="13" customFormat="1" ht="11.25">
      <c r="B153" s="156"/>
      <c r="D153" s="144" t="s">
        <v>138</v>
      </c>
      <c r="E153" s="157" t="s">
        <v>1</v>
      </c>
      <c r="F153" s="158" t="s">
        <v>81</v>
      </c>
      <c r="H153" s="159">
        <v>1</v>
      </c>
      <c r="I153" s="160"/>
      <c r="L153" s="156"/>
      <c r="M153" s="161"/>
      <c r="U153" s="162"/>
      <c r="AT153" s="157" t="s">
        <v>138</v>
      </c>
      <c r="AU153" s="157" t="s">
        <v>83</v>
      </c>
      <c r="AV153" s="13" t="s">
        <v>83</v>
      </c>
      <c r="AW153" s="13" t="s">
        <v>30</v>
      </c>
      <c r="AX153" s="13" t="s">
        <v>73</v>
      </c>
      <c r="AY153" s="157" t="s">
        <v>125</v>
      </c>
    </row>
    <row r="154" spans="2:65" s="14" customFormat="1" ht="11.25">
      <c r="B154" s="163"/>
      <c r="D154" s="144" t="s">
        <v>138</v>
      </c>
      <c r="E154" s="164" t="s">
        <v>1</v>
      </c>
      <c r="F154" s="165" t="s">
        <v>141</v>
      </c>
      <c r="H154" s="166">
        <v>1</v>
      </c>
      <c r="I154" s="167"/>
      <c r="L154" s="163"/>
      <c r="M154" s="168"/>
      <c r="U154" s="169"/>
      <c r="AT154" s="164" t="s">
        <v>138</v>
      </c>
      <c r="AU154" s="164" t="s">
        <v>83</v>
      </c>
      <c r="AV154" s="14" t="s">
        <v>132</v>
      </c>
      <c r="AW154" s="14" t="s">
        <v>30</v>
      </c>
      <c r="AX154" s="14" t="s">
        <v>81</v>
      </c>
      <c r="AY154" s="164" t="s">
        <v>125</v>
      </c>
    </row>
    <row r="155" spans="2:65" s="1" customFormat="1" ht="16.5" customHeight="1">
      <c r="B155" s="32"/>
      <c r="C155" s="131" t="s">
        <v>202</v>
      </c>
      <c r="D155" s="131" t="s">
        <v>127</v>
      </c>
      <c r="E155" s="132" t="s">
        <v>1302</v>
      </c>
      <c r="F155" s="133" t="s">
        <v>1303</v>
      </c>
      <c r="G155" s="134" t="s">
        <v>1263</v>
      </c>
      <c r="H155" s="135">
        <v>1</v>
      </c>
      <c r="I155" s="136"/>
      <c r="J155" s="137">
        <f>ROUND(I155*H155,2)</f>
        <v>0</v>
      </c>
      <c r="K155" s="133" t="s">
        <v>1</v>
      </c>
      <c r="L155" s="32"/>
      <c r="M155" s="138" t="s">
        <v>1</v>
      </c>
      <c r="N155" s="139" t="s">
        <v>38</v>
      </c>
      <c r="P155" s="140">
        <f>O155*H155</f>
        <v>0</v>
      </c>
      <c r="Q155" s="140">
        <v>0</v>
      </c>
      <c r="R155" s="140">
        <f>Q155*H155</f>
        <v>0</v>
      </c>
      <c r="S155" s="140">
        <v>0</v>
      </c>
      <c r="T155" s="140">
        <f>S155*H155</f>
        <v>0</v>
      </c>
      <c r="U155" s="141" t="s">
        <v>1</v>
      </c>
      <c r="AR155" s="142" t="s">
        <v>132</v>
      </c>
      <c r="AT155" s="142" t="s">
        <v>127</v>
      </c>
      <c r="AU155" s="142" t="s">
        <v>83</v>
      </c>
      <c r="AY155" s="17" t="s">
        <v>125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7" t="s">
        <v>81</v>
      </c>
      <c r="BK155" s="143">
        <f>ROUND(I155*H155,2)</f>
        <v>0</v>
      </c>
      <c r="BL155" s="17" t="s">
        <v>132</v>
      </c>
      <c r="BM155" s="142" t="s">
        <v>1304</v>
      </c>
    </row>
    <row r="156" spans="2:65" s="1" customFormat="1" ht="11.25">
      <c r="B156" s="32"/>
      <c r="D156" s="144" t="s">
        <v>134</v>
      </c>
      <c r="F156" s="145" t="s">
        <v>1303</v>
      </c>
      <c r="I156" s="146"/>
      <c r="L156" s="32"/>
      <c r="M156" s="147"/>
      <c r="U156" s="56"/>
      <c r="AT156" s="17" t="s">
        <v>134</v>
      </c>
      <c r="AU156" s="17" t="s">
        <v>83</v>
      </c>
    </row>
    <row r="157" spans="2:65" s="12" customFormat="1" ht="11.25">
      <c r="B157" s="150"/>
      <c r="D157" s="144" t="s">
        <v>138</v>
      </c>
      <c r="E157" s="151" t="s">
        <v>1</v>
      </c>
      <c r="F157" s="152" t="s">
        <v>1305</v>
      </c>
      <c r="H157" s="151" t="s">
        <v>1</v>
      </c>
      <c r="I157" s="153"/>
      <c r="L157" s="150"/>
      <c r="M157" s="154"/>
      <c r="U157" s="155"/>
      <c r="AT157" s="151" t="s">
        <v>138</v>
      </c>
      <c r="AU157" s="151" t="s">
        <v>83</v>
      </c>
      <c r="AV157" s="12" t="s">
        <v>81</v>
      </c>
      <c r="AW157" s="12" t="s">
        <v>30</v>
      </c>
      <c r="AX157" s="12" t="s">
        <v>73</v>
      </c>
      <c r="AY157" s="151" t="s">
        <v>125</v>
      </c>
    </row>
    <row r="158" spans="2:65" s="12" customFormat="1" ht="11.25">
      <c r="B158" s="150"/>
      <c r="D158" s="144" t="s">
        <v>138</v>
      </c>
      <c r="E158" s="151" t="s">
        <v>1</v>
      </c>
      <c r="F158" s="152" t="s">
        <v>1306</v>
      </c>
      <c r="H158" s="151" t="s">
        <v>1</v>
      </c>
      <c r="I158" s="153"/>
      <c r="L158" s="150"/>
      <c r="M158" s="154"/>
      <c r="U158" s="155"/>
      <c r="AT158" s="151" t="s">
        <v>138</v>
      </c>
      <c r="AU158" s="151" t="s">
        <v>83</v>
      </c>
      <c r="AV158" s="12" t="s">
        <v>81</v>
      </c>
      <c r="AW158" s="12" t="s">
        <v>30</v>
      </c>
      <c r="AX158" s="12" t="s">
        <v>73</v>
      </c>
      <c r="AY158" s="151" t="s">
        <v>125</v>
      </c>
    </row>
    <row r="159" spans="2:65" s="13" customFormat="1" ht="11.25">
      <c r="B159" s="156"/>
      <c r="D159" s="144" t="s">
        <v>138</v>
      </c>
      <c r="E159" s="157" t="s">
        <v>1</v>
      </c>
      <c r="F159" s="158" t="s">
        <v>81</v>
      </c>
      <c r="H159" s="159">
        <v>1</v>
      </c>
      <c r="I159" s="160"/>
      <c r="L159" s="156"/>
      <c r="M159" s="161"/>
      <c r="U159" s="162"/>
      <c r="AT159" s="157" t="s">
        <v>138</v>
      </c>
      <c r="AU159" s="157" t="s">
        <v>83</v>
      </c>
      <c r="AV159" s="13" t="s">
        <v>83</v>
      </c>
      <c r="AW159" s="13" t="s">
        <v>30</v>
      </c>
      <c r="AX159" s="13" t="s">
        <v>73</v>
      </c>
      <c r="AY159" s="157" t="s">
        <v>125</v>
      </c>
    </row>
    <row r="160" spans="2:65" s="14" customFormat="1" ht="11.25">
      <c r="B160" s="163"/>
      <c r="D160" s="144" t="s">
        <v>138</v>
      </c>
      <c r="E160" s="164" t="s">
        <v>1</v>
      </c>
      <c r="F160" s="165" t="s">
        <v>141</v>
      </c>
      <c r="H160" s="166">
        <v>1</v>
      </c>
      <c r="I160" s="167"/>
      <c r="L160" s="163"/>
      <c r="M160" s="168"/>
      <c r="U160" s="169"/>
      <c r="AT160" s="164" t="s">
        <v>138</v>
      </c>
      <c r="AU160" s="164" t="s">
        <v>83</v>
      </c>
      <c r="AV160" s="14" t="s">
        <v>132</v>
      </c>
      <c r="AW160" s="14" t="s">
        <v>30</v>
      </c>
      <c r="AX160" s="14" t="s">
        <v>81</v>
      </c>
      <c r="AY160" s="164" t="s">
        <v>125</v>
      </c>
    </row>
    <row r="161" spans="2:65" s="1" customFormat="1" ht="16.5" customHeight="1">
      <c r="B161" s="32"/>
      <c r="C161" s="131" t="s">
        <v>209</v>
      </c>
      <c r="D161" s="131" t="s">
        <v>127</v>
      </c>
      <c r="E161" s="132" t="s">
        <v>1307</v>
      </c>
      <c r="F161" s="133" t="s">
        <v>1308</v>
      </c>
      <c r="G161" s="134" t="s">
        <v>1294</v>
      </c>
      <c r="H161" s="135">
        <v>1</v>
      </c>
      <c r="I161" s="136"/>
      <c r="J161" s="137">
        <f>ROUND(I161*H161,2)</f>
        <v>0</v>
      </c>
      <c r="K161" s="133" t="s">
        <v>1</v>
      </c>
      <c r="L161" s="32"/>
      <c r="M161" s="138" t="s">
        <v>1</v>
      </c>
      <c r="N161" s="139" t="s">
        <v>38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0">
        <f>S161*H161</f>
        <v>0</v>
      </c>
      <c r="U161" s="141" t="s">
        <v>1</v>
      </c>
      <c r="AR161" s="142" t="s">
        <v>132</v>
      </c>
      <c r="AT161" s="142" t="s">
        <v>127</v>
      </c>
      <c r="AU161" s="142" t="s">
        <v>83</v>
      </c>
      <c r="AY161" s="17" t="s">
        <v>125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7" t="s">
        <v>81</v>
      </c>
      <c r="BK161" s="143">
        <f>ROUND(I161*H161,2)</f>
        <v>0</v>
      </c>
      <c r="BL161" s="17" t="s">
        <v>132</v>
      </c>
      <c r="BM161" s="142" t="s">
        <v>1309</v>
      </c>
    </row>
    <row r="162" spans="2:65" s="1" customFormat="1" ht="11.25">
      <c r="B162" s="32"/>
      <c r="D162" s="144" t="s">
        <v>134</v>
      </c>
      <c r="F162" s="145" t="s">
        <v>1308</v>
      </c>
      <c r="I162" s="146"/>
      <c r="L162" s="32"/>
      <c r="M162" s="147"/>
      <c r="U162" s="56"/>
      <c r="AT162" s="17" t="s">
        <v>134</v>
      </c>
      <c r="AU162" s="17" t="s">
        <v>83</v>
      </c>
    </row>
    <row r="163" spans="2:65" s="12" customFormat="1" ht="33.75">
      <c r="B163" s="150"/>
      <c r="D163" s="144" t="s">
        <v>138</v>
      </c>
      <c r="E163" s="151" t="s">
        <v>1</v>
      </c>
      <c r="F163" s="152" t="s">
        <v>1310</v>
      </c>
      <c r="H163" s="151" t="s">
        <v>1</v>
      </c>
      <c r="I163" s="153"/>
      <c r="L163" s="150"/>
      <c r="M163" s="154"/>
      <c r="U163" s="155"/>
      <c r="AT163" s="151" t="s">
        <v>138</v>
      </c>
      <c r="AU163" s="151" t="s">
        <v>83</v>
      </c>
      <c r="AV163" s="12" t="s">
        <v>81</v>
      </c>
      <c r="AW163" s="12" t="s">
        <v>30</v>
      </c>
      <c r="AX163" s="12" t="s">
        <v>73</v>
      </c>
      <c r="AY163" s="151" t="s">
        <v>125</v>
      </c>
    </row>
    <row r="164" spans="2:65" s="12" customFormat="1" ht="33.75">
      <c r="B164" s="150"/>
      <c r="D164" s="144" t="s">
        <v>138</v>
      </c>
      <c r="E164" s="151" t="s">
        <v>1</v>
      </c>
      <c r="F164" s="152" t="s">
        <v>1311</v>
      </c>
      <c r="H164" s="151" t="s">
        <v>1</v>
      </c>
      <c r="I164" s="153"/>
      <c r="L164" s="150"/>
      <c r="M164" s="154"/>
      <c r="U164" s="155"/>
      <c r="AT164" s="151" t="s">
        <v>138</v>
      </c>
      <c r="AU164" s="151" t="s">
        <v>83</v>
      </c>
      <c r="AV164" s="12" t="s">
        <v>81</v>
      </c>
      <c r="AW164" s="12" t="s">
        <v>30</v>
      </c>
      <c r="AX164" s="12" t="s">
        <v>73</v>
      </c>
      <c r="AY164" s="151" t="s">
        <v>125</v>
      </c>
    </row>
    <row r="165" spans="2:65" s="13" customFormat="1" ht="11.25">
      <c r="B165" s="156"/>
      <c r="D165" s="144" t="s">
        <v>138</v>
      </c>
      <c r="E165" s="157" t="s">
        <v>1</v>
      </c>
      <c r="F165" s="158" t="s">
        <v>81</v>
      </c>
      <c r="H165" s="159">
        <v>1</v>
      </c>
      <c r="I165" s="160"/>
      <c r="L165" s="156"/>
      <c r="M165" s="161"/>
      <c r="U165" s="162"/>
      <c r="AT165" s="157" t="s">
        <v>138</v>
      </c>
      <c r="AU165" s="157" t="s">
        <v>83</v>
      </c>
      <c r="AV165" s="13" t="s">
        <v>83</v>
      </c>
      <c r="AW165" s="13" t="s">
        <v>30</v>
      </c>
      <c r="AX165" s="13" t="s">
        <v>73</v>
      </c>
      <c r="AY165" s="157" t="s">
        <v>125</v>
      </c>
    </row>
    <row r="166" spans="2:65" s="14" customFormat="1" ht="11.25">
      <c r="B166" s="163"/>
      <c r="D166" s="144" t="s">
        <v>138</v>
      </c>
      <c r="E166" s="164" t="s">
        <v>1</v>
      </c>
      <c r="F166" s="165" t="s">
        <v>141</v>
      </c>
      <c r="H166" s="166">
        <v>1</v>
      </c>
      <c r="I166" s="167"/>
      <c r="L166" s="163"/>
      <c r="M166" s="168"/>
      <c r="U166" s="169"/>
      <c r="AT166" s="164" t="s">
        <v>138</v>
      </c>
      <c r="AU166" s="164" t="s">
        <v>83</v>
      </c>
      <c r="AV166" s="14" t="s">
        <v>132</v>
      </c>
      <c r="AW166" s="14" t="s">
        <v>30</v>
      </c>
      <c r="AX166" s="14" t="s">
        <v>81</v>
      </c>
      <c r="AY166" s="164" t="s">
        <v>125</v>
      </c>
    </row>
    <row r="167" spans="2:65" s="1" customFormat="1" ht="16.5" customHeight="1">
      <c r="B167" s="32"/>
      <c r="C167" s="131" t="s">
        <v>216</v>
      </c>
      <c r="D167" s="131" t="s">
        <v>127</v>
      </c>
      <c r="E167" s="132" t="s">
        <v>1312</v>
      </c>
      <c r="F167" s="133" t="s">
        <v>1313</v>
      </c>
      <c r="G167" s="134" t="s">
        <v>1294</v>
      </c>
      <c r="H167" s="135">
        <v>1</v>
      </c>
      <c r="I167" s="136"/>
      <c r="J167" s="137">
        <f>ROUND(I167*H167,2)</f>
        <v>0</v>
      </c>
      <c r="K167" s="133" t="s">
        <v>1</v>
      </c>
      <c r="L167" s="32"/>
      <c r="M167" s="138" t="s">
        <v>1</v>
      </c>
      <c r="N167" s="139" t="s">
        <v>38</v>
      </c>
      <c r="P167" s="140">
        <f>O167*H167</f>
        <v>0</v>
      </c>
      <c r="Q167" s="140">
        <v>0</v>
      </c>
      <c r="R167" s="140">
        <f>Q167*H167</f>
        <v>0</v>
      </c>
      <c r="S167" s="140">
        <v>0</v>
      </c>
      <c r="T167" s="140">
        <f>S167*H167</f>
        <v>0</v>
      </c>
      <c r="U167" s="141" t="s">
        <v>1</v>
      </c>
      <c r="AR167" s="142" t="s">
        <v>132</v>
      </c>
      <c r="AT167" s="142" t="s">
        <v>127</v>
      </c>
      <c r="AU167" s="142" t="s">
        <v>83</v>
      </c>
      <c r="AY167" s="17" t="s">
        <v>125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7" t="s">
        <v>81</v>
      </c>
      <c r="BK167" s="143">
        <f>ROUND(I167*H167,2)</f>
        <v>0</v>
      </c>
      <c r="BL167" s="17" t="s">
        <v>132</v>
      </c>
      <c r="BM167" s="142" t="s">
        <v>1314</v>
      </c>
    </row>
    <row r="168" spans="2:65" s="1" customFormat="1" ht="11.25">
      <c r="B168" s="32"/>
      <c r="D168" s="144" t="s">
        <v>134</v>
      </c>
      <c r="F168" s="145" t="s">
        <v>1313</v>
      </c>
      <c r="I168" s="146"/>
      <c r="L168" s="32"/>
      <c r="M168" s="147"/>
      <c r="U168" s="56"/>
      <c r="AT168" s="17" t="s">
        <v>134</v>
      </c>
      <c r="AU168" s="17" t="s">
        <v>83</v>
      </c>
    </row>
    <row r="169" spans="2:65" s="12" customFormat="1" ht="22.5">
      <c r="B169" s="150"/>
      <c r="D169" s="144" t="s">
        <v>138</v>
      </c>
      <c r="E169" s="151" t="s">
        <v>1</v>
      </c>
      <c r="F169" s="152" t="s">
        <v>1315</v>
      </c>
      <c r="H169" s="151" t="s">
        <v>1</v>
      </c>
      <c r="I169" s="153"/>
      <c r="L169" s="150"/>
      <c r="M169" s="154"/>
      <c r="U169" s="155"/>
      <c r="AT169" s="151" t="s">
        <v>138</v>
      </c>
      <c r="AU169" s="151" t="s">
        <v>83</v>
      </c>
      <c r="AV169" s="12" t="s">
        <v>81</v>
      </c>
      <c r="AW169" s="12" t="s">
        <v>30</v>
      </c>
      <c r="AX169" s="12" t="s">
        <v>73</v>
      </c>
      <c r="AY169" s="151" t="s">
        <v>125</v>
      </c>
    </row>
    <row r="170" spans="2:65" s="12" customFormat="1" ht="11.25">
      <c r="B170" s="150"/>
      <c r="D170" s="144" t="s">
        <v>138</v>
      </c>
      <c r="E170" s="151" t="s">
        <v>1</v>
      </c>
      <c r="F170" s="152" t="s">
        <v>1316</v>
      </c>
      <c r="H170" s="151" t="s">
        <v>1</v>
      </c>
      <c r="I170" s="153"/>
      <c r="L170" s="150"/>
      <c r="M170" s="154"/>
      <c r="U170" s="155"/>
      <c r="AT170" s="151" t="s">
        <v>138</v>
      </c>
      <c r="AU170" s="151" t="s">
        <v>83</v>
      </c>
      <c r="AV170" s="12" t="s">
        <v>81</v>
      </c>
      <c r="AW170" s="12" t="s">
        <v>30</v>
      </c>
      <c r="AX170" s="12" t="s">
        <v>73</v>
      </c>
      <c r="AY170" s="151" t="s">
        <v>125</v>
      </c>
    </row>
    <row r="171" spans="2:65" s="13" customFormat="1" ht="11.25">
      <c r="B171" s="156"/>
      <c r="D171" s="144" t="s">
        <v>138</v>
      </c>
      <c r="E171" s="157" t="s">
        <v>1</v>
      </c>
      <c r="F171" s="158" t="s">
        <v>81</v>
      </c>
      <c r="H171" s="159">
        <v>1</v>
      </c>
      <c r="I171" s="160"/>
      <c r="L171" s="156"/>
      <c r="M171" s="161"/>
      <c r="U171" s="162"/>
      <c r="AT171" s="157" t="s">
        <v>138</v>
      </c>
      <c r="AU171" s="157" t="s">
        <v>83</v>
      </c>
      <c r="AV171" s="13" t="s">
        <v>83</v>
      </c>
      <c r="AW171" s="13" t="s">
        <v>30</v>
      </c>
      <c r="AX171" s="13" t="s">
        <v>73</v>
      </c>
      <c r="AY171" s="157" t="s">
        <v>125</v>
      </c>
    </row>
    <row r="172" spans="2:65" s="14" customFormat="1" ht="11.25">
      <c r="B172" s="163"/>
      <c r="D172" s="144" t="s">
        <v>138</v>
      </c>
      <c r="E172" s="164" t="s">
        <v>1</v>
      </c>
      <c r="F172" s="165" t="s">
        <v>141</v>
      </c>
      <c r="H172" s="166">
        <v>1</v>
      </c>
      <c r="I172" s="167"/>
      <c r="L172" s="163"/>
      <c r="M172" s="168"/>
      <c r="U172" s="169"/>
      <c r="AT172" s="164" t="s">
        <v>138</v>
      </c>
      <c r="AU172" s="164" t="s">
        <v>83</v>
      </c>
      <c r="AV172" s="14" t="s">
        <v>132</v>
      </c>
      <c r="AW172" s="14" t="s">
        <v>30</v>
      </c>
      <c r="AX172" s="14" t="s">
        <v>81</v>
      </c>
      <c r="AY172" s="164" t="s">
        <v>125</v>
      </c>
    </row>
    <row r="173" spans="2:65" s="1" customFormat="1" ht="16.5" customHeight="1">
      <c r="B173" s="32"/>
      <c r="C173" s="131" t="s">
        <v>8</v>
      </c>
      <c r="D173" s="131" t="s">
        <v>127</v>
      </c>
      <c r="E173" s="132" t="s">
        <v>1317</v>
      </c>
      <c r="F173" s="133" t="s">
        <v>1318</v>
      </c>
      <c r="G173" s="134" t="s">
        <v>1263</v>
      </c>
      <c r="H173" s="135">
        <v>1</v>
      </c>
      <c r="I173" s="136"/>
      <c r="J173" s="137">
        <f>ROUND(I173*H173,2)</f>
        <v>0</v>
      </c>
      <c r="K173" s="133" t="s">
        <v>1</v>
      </c>
      <c r="L173" s="32"/>
      <c r="M173" s="138" t="s">
        <v>1</v>
      </c>
      <c r="N173" s="139" t="s">
        <v>38</v>
      </c>
      <c r="P173" s="140">
        <f>O173*H173</f>
        <v>0</v>
      </c>
      <c r="Q173" s="140">
        <v>0</v>
      </c>
      <c r="R173" s="140">
        <f>Q173*H173</f>
        <v>0</v>
      </c>
      <c r="S173" s="140">
        <v>0</v>
      </c>
      <c r="T173" s="140">
        <f>S173*H173</f>
        <v>0</v>
      </c>
      <c r="U173" s="141" t="s">
        <v>1</v>
      </c>
      <c r="AR173" s="142" t="s">
        <v>132</v>
      </c>
      <c r="AT173" s="142" t="s">
        <v>127</v>
      </c>
      <c r="AU173" s="142" t="s">
        <v>83</v>
      </c>
      <c r="AY173" s="17" t="s">
        <v>125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7" t="s">
        <v>81</v>
      </c>
      <c r="BK173" s="143">
        <f>ROUND(I173*H173,2)</f>
        <v>0</v>
      </c>
      <c r="BL173" s="17" t="s">
        <v>132</v>
      </c>
      <c r="BM173" s="142" t="s">
        <v>1319</v>
      </c>
    </row>
    <row r="174" spans="2:65" s="1" customFormat="1" ht="11.25">
      <c r="B174" s="32"/>
      <c r="D174" s="144" t="s">
        <v>134</v>
      </c>
      <c r="F174" s="145" t="s">
        <v>1318</v>
      </c>
      <c r="I174" s="146"/>
      <c r="L174" s="32"/>
      <c r="M174" s="147"/>
      <c r="U174" s="56"/>
      <c r="AT174" s="17" t="s">
        <v>134</v>
      </c>
      <c r="AU174" s="17" t="s">
        <v>83</v>
      </c>
    </row>
    <row r="175" spans="2:65" s="1" customFormat="1" ht="16.5" customHeight="1">
      <c r="B175" s="32"/>
      <c r="C175" s="131" t="s">
        <v>228</v>
      </c>
      <c r="D175" s="131" t="s">
        <v>127</v>
      </c>
      <c r="E175" s="132" t="s">
        <v>1320</v>
      </c>
      <c r="F175" s="133" t="s">
        <v>1321</v>
      </c>
      <c r="G175" s="134" t="s">
        <v>1294</v>
      </c>
      <c r="H175" s="135">
        <v>10</v>
      </c>
      <c r="I175" s="136"/>
      <c r="J175" s="137">
        <f>ROUND(I175*H175,2)</f>
        <v>0</v>
      </c>
      <c r="K175" s="133" t="s">
        <v>1</v>
      </c>
      <c r="L175" s="32"/>
      <c r="M175" s="138" t="s">
        <v>1</v>
      </c>
      <c r="N175" s="139" t="s">
        <v>38</v>
      </c>
      <c r="P175" s="140">
        <f>O175*H175</f>
        <v>0</v>
      </c>
      <c r="Q175" s="140">
        <v>0</v>
      </c>
      <c r="R175" s="140">
        <f>Q175*H175</f>
        <v>0</v>
      </c>
      <c r="S175" s="140">
        <v>0</v>
      </c>
      <c r="T175" s="140">
        <f>S175*H175</f>
        <v>0</v>
      </c>
      <c r="U175" s="141" t="s">
        <v>1</v>
      </c>
      <c r="AR175" s="142" t="s">
        <v>132</v>
      </c>
      <c r="AT175" s="142" t="s">
        <v>127</v>
      </c>
      <c r="AU175" s="142" t="s">
        <v>83</v>
      </c>
      <c r="AY175" s="17" t="s">
        <v>125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7" t="s">
        <v>81</v>
      </c>
      <c r="BK175" s="143">
        <f>ROUND(I175*H175,2)</f>
        <v>0</v>
      </c>
      <c r="BL175" s="17" t="s">
        <v>132</v>
      </c>
      <c r="BM175" s="142" t="s">
        <v>1322</v>
      </c>
    </row>
    <row r="176" spans="2:65" s="1" customFormat="1" ht="11.25">
      <c r="B176" s="32"/>
      <c r="D176" s="144" t="s">
        <v>134</v>
      </c>
      <c r="F176" s="145" t="s">
        <v>1321</v>
      </c>
      <c r="I176" s="146"/>
      <c r="L176" s="32"/>
      <c r="M176" s="147"/>
      <c r="U176" s="56"/>
      <c r="AT176" s="17" t="s">
        <v>134</v>
      </c>
      <c r="AU176" s="17" t="s">
        <v>83</v>
      </c>
    </row>
    <row r="177" spans="2:65" s="11" customFormat="1" ht="22.9" customHeight="1">
      <c r="B177" s="119"/>
      <c r="D177" s="120" t="s">
        <v>72</v>
      </c>
      <c r="E177" s="129" t="s">
        <v>1323</v>
      </c>
      <c r="F177" s="129" t="s">
        <v>1291</v>
      </c>
      <c r="I177" s="122"/>
      <c r="J177" s="130">
        <f>BK177</f>
        <v>0</v>
      </c>
      <c r="L177" s="119"/>
      <c r="M177" s="124"/>
      <c r="P177" s="125">
        <f>SUM(P178:P183)</f>
        <v>0</v>
      </c>
      <c r="R177" s="125">
        <f>SUM(R178:R183)</f>
        <v>0</v>
      </c>
      <c r="T177" s="125">
        <f>SUM(T178:T183)</f>
        <v>0</v>
      </c>
      <c r="U177" s="126"/>
      <c r="AR177" s="120" t="s">
        <v>171</v>
      </c>
      <c r="AT177" s="127" t="s">
        <v>72</v>
      </c>
      <c r="AU177" s="127" t="s">
        <v>81</v>
      </c>
      <c r="AY177" s="120" t="s">
        <v>125</v>
      </c>
      <c r="BK177" s="128">
        <f>SUM(BK178:BK183)</f>
        <v>0</v>
      </c>
    </row>
    <row r="178" spans="2:65" s="1" customFormat="1" ht="16.5" customHeight="1">
      <c r="B178" s="32"/>
      <c r="C178" s="131" t="s">
        <v>239</v>
      </c>
      <c r="D178" s="131" t="s">
        <v>127</v>
      </c>
      <c r="E178" s="132" t="s">
        <v>1324</v>
      </c>
      <c r="F178" s="133" t="s">
        <v>1325</v>
      </c>
      <c r="G178" s="134" t="s">
        <v>957</v>
      </c>
      <c r="H178" s="135">
        <v>6</v>
      </c>
      <c r="I178" s="136"/>
      <c r="J178" s="137">
        <f>ROUND(I178*H178,2)</f>
        <v>0</v>
      </c>
      <c r="K178" s="133" t="s">
        <v>1</v>
      </c>
      <c r="L178" s="32"/>
      <c r="M178" s="138" t="s">
        <v>1</v>
      </c>
      <c r="N178" s="139" t="s">
        <v>38</v>
      </c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0">
        <f>S178*H178</f>
        <v>0</v>
      </c>
      <c r="U178" s="141" t="s">
        <v>1</v>
      </c>
      <c r="AR178" s="142" t="s">
        <v>132</v>
      </c>
      <c r="AT178" s="142" t="s">
        <v>127</v>
      </c>
      <c r="AU178" s="142" t="s">
        <v>83</v>
      </c>
      <c r="AY178" s="17" t="s">
        <v>125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7" t="s">
        <v>81</v>
      </c>
      <c r="BK178" s="143">
        <f>ROUND(I178*H178,2)</f>
        <v>0</v>
      </c>
      <c r="BL178" s="17" t="s">
        <v>132</v>
      </c>
      <c r="BM178" s="142" t="s">
        <v>1326</v>
      </c>
    </row>
    <row r="179" spans="2:65" s="1" customFormat="1" ht="11.25">
      <c r="B179" s="32"/>
      <c r="D179" s="144" t="s">
        <v>134</v>
      </c>
      <c r="F179" s="145" t="s">
        <v>1325</v>
      </c>
      <c r="I179" s="146"/>
      <c r="L179" s="32"/>
      <c r="M179" s="147"/>
      <c r="U179" s="56"/>
      <c r="AT179" s="17" t="s">
        <v>134</v>
      </c>
      <c r="AU179" s="17" t="s">
        <v>83</v>
      </c>
    </row>
    <row r="180" spans="2:65" s="13" customFormat="1" ht="11.25">
      <c r="B180" s="156"/>
      <c r="D180" s="144" t="s">
        <v>138</v>
      </c>
      <c r="E180" s="157" t="s">
        <v>1</v>
      </c>
      <c r="F180" s="158" t="s">
        <v>1327</v>
      </c>
      <c r="H180" s="159">
        <v>6</v>
      </c>
      <c r="I180" s="160"/>
      <c r="L180" s="156"/>
      <c r="M180" s="161"/>
      <c r="U180" s="162"/>
      <c r="AT180" s="157" t="s">
        <v>138</v>
      </c>
      <c r="AU180" s="157" t="s">
        <v>83</v>
      </c>
      <c r="AV180" s="13" t="s">
        <v>83</v>
      </c>
      <c r="AW180" s="13" t="s">
        <v>30</v>
      </c>
      <c r="AX180" s="13" t="s">
        <v>73</v>
      </c>
      <c r="AY180" s="157" t="s">
        <v>125</v>
      </c>
    </row>
    <row r="181" spans="2:65" s="14" customFormat="1" ht="11.25">
      <c r="B181" s="163"/>
      <c r="D181" s="144" t="s">
        <v>138</v>
      </c>
      <c r="E181" s="164" t="s">
        <v>1</v>
      </c>
      <c r="F181" s="165" t="s">
        <v>141</v>
      </c>
      <c r="H181" s="166">
        <v>6</v>
      </c>
      <c r="I181" s="167"/>
      <c r="L181" s="163"/>
      <c r="M181" s="168"/>
      <c r="U181" s="169"/>
      <c r="AT181" s="164" t="s">
        <v>138</v>
      </c>
      <c r="AU181" s="164" t="s">
        <v>83</v>
      </c>
      <c r="AV181" s="14" t="s">
        <v>132</v>
      </c>
      <c r="AW181" s="14" t="s">
        <v>30</v>
      </c>
      <c r="AX181" s="14" t="s">
        <v>81</v>
      </c>
      <c r="AY181" s="164" t="s">
        <v>125</v>
      </c>
    </row>
    <row r="182" spans="2:65" s="1" customFormat="1" ht="16.5" customHeight="1">
      <c r="B182" s="32"/>
      <c r="C182" s="131" t="s">
        <v>244</v>
      </c>
      <c r="D182" s="131" t="s">
        <v>127</v>
      </c>
      <c r="E182" s="132" t="s">
        <v>1328</v>
      </c>
      <c r="F182" s="133" t="s">
        <v>1329</v>
      </c>
      <c r="G182" s="134" t="s">
        <v>1278</v>
      </c>
      <c r="H182" s="135">
        <v>1</v>
      </c>
      <c r="I182" s="136"/>
      <c r="J182" s="137">
        <f>ROUND(I182*H182,2)</f>
        <v>0</v>
      </c>
      <c r="K182" s="133" t="s">
        <v>1</v>
      </c>
      <c r="L182" s="32"/>
      <c r="M182" s="138" t="s">
        <v>1</v>
      </c>
      <c r="N182" s="139" t="s">
        <v>38</v>
      </c>
      <c r="P182" s="140">
        <f>O182*H182</f>
        <v>0</v>
      </c>
      <c r="Q182" s="140">
        <v>0</v>
      </c>
      <c r="R182" s="140">
        <f>Q182*H182</f>
        <v>0</v>
      </c>
      <c r="S182" s="140">
        <v>0</v>
      </c>
      <c r="T182" s="140">
        <f>S182*H182</f>
        <v>0</v>
      </c>
      <c r="U182" s="141" t="s">
        <v>1</v>
      </c>
      <c r="AR182" s="142" t="s">
        <v>132</v>
      </c>
      <c r="AT182" s="142" t="s">
        <v>127</v>
      </c>
      <c r="AU182" s="142" t="s">
        <v>83</v>
      </c>
      <c r="AY182" s="17" t="s">
        <v>125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7" t="s">
        <v>81</v>
      </c>
      <c r="BK182" s="143">
        <f>ROUND(I182*H182,2)</f>
        <v>0</v>
      </c>
      <c r="BL182" s="17" t="s">
        <v>132</v>
      </c>
      <c r="BM182" s="142" t="s">
        <v>1330</v>
      </c>
    </row>
    <row r="183" spans="2:65" s="1" customFormat="1" ht="11.25">
      <c r="B183" s="32"/>
      <c r="D183" s="144" t="s">
        <v>134</v>
      </c>
      <c r="F183" s="145" t="s">
        <v>1329</v>
      </c>
      <c r="I183" s="146"/>
      <c r="L183" s="32"/>
      <c r="M183" s="180"/>
      <c r="N183" s="181"/>
      <c r="O183" s="181"/>
      <c r="P183" s="181"/>
      <c r="Q183" s="181"/>
      <c r="R183" s="181"/>
      <c r="S183" s="181"/>
      <c r="T183" s="181"/>
      <c r="U183" s="182"/>
      <c r="AT183" s="17" t="s">
        <v>134</v>
      </c>
      <c r="AU183" s="17" t="s">
        <v>83</v>
      </c>
    </row>
    <row r="184" spans="2:65" s="1" customFormat="1" ht="6.95" customHeight="1">
      <c r="B184" s="44"/>
      <c r="C184" s="45"/>
      <c r="D184" s="45"/>
      <c r="E184" s="45"/>
      <c r="F184" s="45"/>
      <c r="G184" s="45"/>
      <c r="H184" s="45"/>
      <c r="I184" s="45"/>
      <c r="J184" s="45"/>
      <c r="K184" s="45"/>
      <c r="L184" s="32"/>
    </row>
  </sheetData>
  <sheetProtection algorithmName="SHA-512" hashValue="YiFqIwLaNBd3jz+jnDBOgRlTB2z2bCr8ReXmQTm50CzzleKALASVykthPxf9GHPSroq0Im8uRZtquefJgxIMjA==" saltValue="hatZMKZKybHnrrteRLI33R1yFSTaQqOMqcZX6NC6KPb3cR3IxZg1nT+dsqtimANawX7pvlhIG8dqUmBfa9BdQA==" spinCount="100000" sheet="1" objects="1" scenarios="1" formatColumns="0" formatRows="0" autoFilter="0"/>
  <autoFilter ref="C121:K183" xr:uid="{00000000-0009-0000-0000-000004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hyperlinks>
    <hyperlink ref="F136" r:id="rId1" xr:uid="{00000000-0004-0000-04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001 - SO 101 - komunikace</vt:lpstr>
      <vt:lpstr>002 - SO 300 - dešťová ka...</vt:lpstr>
      <vt:lpstr>003 - SO 401 - veřejné os...</vt:lpstr>
      <vt:lpstr>999 - vedlejší a ostatní ...</vt:lpstr>
      <vt:lpstr>'001 - SO 101 - komunikace'!Názvy_tisku</vt:lpstr>
      <vt:lpstr>'002 - SO 300 - dešťová ka...'!Názvy_tisku</vt:lpstr>
      <vt:lpstr>'003 - SO 401 - veřejné os...'!Názvy_tisku</vt:lpstr>
      <vt:lpstr>'999 - vedlejší a ostatní ...'!Názvy_tisku</vt:lpstr>
      <vt:lpstr>'Rekapitulace stavby'!Názvy_tisku</vt:lpstr>
      <vt:lpstr>'001 - SO 101 - komunikace'!Oblast_tisku</vt:lpstr>
      <vt:lpstr>'002 - SO 300 - dešťová ka...'!Oblast_tisku</vt:lpstr>
      <vt:lpstr>'003 - SO 401 - veřejné os...'!Oblast_tisku</vt:lpstr>
      <vt:lpstr>'999 - vedlejší a ostatní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BAZANT-PC\František Bažant</dc:creator>
  <cp:lastModifiedBy>Lukáš Počík</cp:lastModifiedBy>
  <dcterms:created xsi:type="dcterms:W3CDTF">2025-09-05T07:17:32Z</dcterms:created>
  <dcterms:modified xsi:type="dcterms:W3CDTF">2025-09-05T09:31:54Z</dcterms:modified>
</cp:coreProperties>
</file>